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490" windowHeight="7635"/>
  </bookViews>
  <sheets>
    <sheet name="Sheet1" sheetId="1" r:id="rId1"/>
    <sheet name="Sheet3" sheetId="3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AC31" i="1" l="1"/>
  <c r="AC32" i="1" s="1"/>
  <c r="V11" i="1"/>
  <c r="W11" i="1"/>
  <c r="X11" i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Y11" i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Z11" i="1"/>
  <c r="AA11" i="1"/>
  <c r="AB11" i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C11" i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D11" i="1"/>
  <c r="AE11" i="1"/>
  <c r="V12" i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W12" i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Z12" i="1"/>
  <c r="Z13" i="1" s="1"/>
  <c r="Z14" i="1" s="1"/>
  <c r="Z15" i="1" s="1"/>
  <c r="AA12" i="1"/>
  <c r="AA13" i="1" s="1"/>
  <c r="AD12" i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E12" i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A14" i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Z16" i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W10" i="1"/>
  <c r="X10" i="1"/>
  <c r="Y10" i="1"/>
  <c r="Z10" i="1"/>
  <c r="AA10" i="1"/>
  <c r="AB10" i="1"/>
  <c r="AC10" i="1"/>
  <c r="AD10" i="1"/>
  <c r="AE10" i="1"/>
  <c r="V10" i="1"/>
  <c r="AE8" i="1"/>
  <c r="AE9" i="1"/>
  <c r="W8" i="1"/>
  <c r="X8" i="1"/>
  <c r="Y8" i="1"/>
  <c r="Z8" i="1"/>
  <c r="AA8" i="1"/>
  <c r="AB8" i="1"/>
  <c r="AC8" i="1"/>
  <c r="AD8" i="1"/>
  <c r="V8" i="1"/>
  <c r="X9" i="1"/>
  <c r="Y9" i="1"/>
  <c r="Z9" i="1" s="1"/>
  <c r="AA9" i="1" s="1"/>
  <c r="AB9" i="1" s="1"/>
  <c r="AC9" i="1" s="1"/>
  <c r="AD9" i="1" s="1"/>
  <c r="W9" i="1"/>
  <c r="AC33" i="1" l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C58" i="1" l="1"/>
  <c r="U44" i="1"/>
  <c r="T44" i="1"/>
  <c r="S44" i="1"/>
  <c r="R44" i="1"/>
  <c r="Q44" i="1"/>
  <c r="P44" i="1"/>
  <c r="O44" i="1"/>
  <c r="M44" i="1"/>
  <c r="U43" i="1"/>
  <c r="T43" i="1"/>
  <c r="S43" i="1"/>
  <c r="R43" i="1"/>
  <c r="Q43" i="1"/>
  <c r="P43" i="1"/>
  <c r="O43" i="1"/>
  <c r="M43" i="1"/>
  <c r="U42" i="1"/>
  <c r="T42" i="1"/>
  <c r="S42" i="1"/>
  <c r="R42" i="1"/>
  <c r="Q42" i="1"/>
  <c r="P42" i="1"/>
  <c r="O42" i="1"/>
  <c r="M42" i="1"/>
  <c r="U41" i="1"/>
  <c r="T41" i="1"/>
  <c r="S41" i="1"/>
  <c r="R41" i="1"/>
  <c r="Q41" i="1"/>
  <c r="P41" i="1"/>
  <c r="O41" i="1"/>
  <c r="M41" i="1"/>
  <c r="U40" i="1"/>
  <c r="T40" i="1"/>
  <c r="S40" i="1"/>
  <c r="R40" i="1"/>
  <c r="Q40" i="1"/>
  <c r="P40" i="1"/>
  <c r="O40" i="1"/>
  <c r="M40" i="1"/>
  <c r="U39" i="1"/>
  <c r="T39" i="1"/>
  <c r="S39" i="1"/>
  <c r="R39" i="1"/>
  <c r="Q39" i="1"/>
  <c r="P39" i="1"/>
  <c r="O39" i="1"/>
  <c r="M39" i="1"/>
  <c r="U38" i="1"/>
  <c r="T38" i="1"/>
  <c r="S38" i="1"/>
  <c r="R38" i="1"/>
  <c r="Q38" i="1"/>
  <c r="P38" i="1"/>
  <c r="O38" i="1"/>
  <c r="M38" i="1"/>
  <c r="U37" i="1"/>
  <c r="T37" i="1"/>
  <c r="S37" i="1"/>
  <c r="R37" i="1"/>
  <c r="Q37" i="1"/>
  <c r="P37" i="1"/>
  <c r="O37" i="1"/>
  <c r="M37" i="1"/>
  <c r="U36" i="1"/>
  <c r="T36" i="1"/>
  <c r="S36" i="1"/>
  <c r="R36" i="1"/>
  <c r="Q36" i="1"/>
  <c r="P36" i="1"/>
  <c r="O36" i="1"/>
  <c r="M36" i="1"/>
  <c r="U35" i="1"/>
  <c r="T35" i="1"/>
  <c r="S35" i="1"/>
  <c r="R35" i="1"/>
  <c r="Q35" i="1"/>
  <c r="P35" i="1"/>
  <c r="O35" i="1"/>
  <c r="M35" i="1"/>
  <c r="U34" i="1"/>
  <c r="T34" i="1"/>
  <c r="S34" i="1"/>
  <c r="R34" i="1"/>
  <c r="Q34" i="1"/>
  <c r="P34" i="1"/>
  <c r="O34" i="1"/>
  <c r="M34" i="1"/>
  <c r="U33" i="1"/>
  <c r="T33" i="1"/>
  <c r="S33" i="1"/>
  <c r="R33" i="1"/>
  <c r="Q33" i="1"/>
  <c r="P33" i="1"/>
  <c r="O33" i="1"/>
  <c r="M33" i="1"/>
  <c r="U32" i="1"/>
  <c r="T32" i="1"/>
  <c r="S32" i="1"/>
  <c r="R32" i="1"/>
  <c r="Q32" i="1"/>
  <c r="P32" i="1"/>
  <c r="O32" i="1"/>
  <c r="M32" i="1"/>
  <c r="U31" i="1"/>
  <c r="T31" i="1"/>
  <c r="S31" i="1"/>
  <c r="R31" i="1"/>
  <c r="Q31" i="1"/>
  <c r="P31" i="1"/>
  <c r="O31" i="1"/>
  <c r="M31" i="1"/>
  <c r="U30" i="1"/>
  <c r="T30" i="1"/>
  <c r="S30" i="1"/>
  <c r="R30" i="1"/>
  <c r="Q30" i="1"/>
  <c r="P30" i="1"/>
  <c r="O30" i="1"/>
  <c r="M30" i="1"/>
  <c r="U29" i="1"/>
  <c r="T29" i="1"/>
  <c r="S29" i="1"/>
  <c r="R29" i="1"/>
  <c r="Q29" i="1"/>
  <c r="P29" i="1"/>
  <c r="O29" i="1"/>
  <c r="M29" i="1"/>
  <c r="U28" i="1"/>
  <c r="T28" i="1"/>
  <c r="S28" i="1"/>
  <c r="R28" i="1"/>
  <c r="Q28" i="1"/>
  <c r="P28" i="1"/>
  <c r="O28" i="1"/>
  <c r="M28" i="1"/>
  <c r="U27" i="1"/>
  <c r="T27" i="1"/>
  <c r="S27" i="1"/>
  <c r="R27" i="1"/>
  <c r="Q27" i="1"/>
  <c r="P27" i="1"/>
  <c r="O27" i="1"/>
  <c r="M27" i="1"/>
  <c r="U26" i="1"/>
  <c r="T26" i="1"/>
  <c r="S26" i="1"/>
  <c r="R26" i="1"/>
  <c r="Q26" i="1"/>
  <c r="P26" i="1"/>
  <c r="O26" i="1"/>
  <c r="M26" i="1"/>
  <c r="U25" i="1"/>
  <c r="T25" i="1"/>
  <c r="S25" i="1"/>
  <c r="R25" i="1"/>
  <c r="Q25" i="1"/>
  <c r="P25" i="1"/>
  <c r="O25" i="1"/>
  <c r="M25" i="1"/>
  <c r="U24" i="1"/>
  <c r="T24" i="1"/>
  <c r="S24" i="1"/>
  <c r="R24" i="1"/>
  <c r="Q24" i="1"/>
  <c r="P24" i="1"/>
  <c r="O24" i="1"/>
  <c r="M24" i="1"/>
  <c r="U23" i="1"/>
  <c r="T23" i="1"/>
  <c r="S23" i="1"/>
  <c r="R23" i="1"/>
  <c r="Q23" i="1"/>
  <c r="P23" i="1"/>
  <c r="O23" i="1"/>
  <c r="M23" i="1"/>
  <c r="U22" i="1"/>
  <c r="T22" i="1"/>
  <c r="S22" i="1"/>
  <c r="R22" i="1"/>
  <c r="Q22" i="1"/>
  <c r="P22" i="1"/>
  <c r="O22" i="1"/>
  <c r="M22" i="1"/>
  <c r="U21" i="1"/>
  <c r="T21" i="1"/>
  <c r="S21" i="1"/>
  <c r="R21" i="1"/>
  <c r="Q21" i="1"/>
  <c r="P21" i="1"/>
  <c r="O21" i="1"/>
  <c r="M21" i="1"/>
  <c r="U20" i="1"/>
  <c r="T20" i="1"/>
  <c r="S20" i="1"/>
  <c r="R20" i="1"/>
  <c r="Q20" i="1"/>
  <c r="P20" i="1"/>
  <c r="O20" i="1"/>
  <c r="M20" i="1"/>
  <c r="U19" i="1"/>
  <c r="T19" i="1"/>
  <c r="S19" i="1"/>
  <c r="R19" i="1"/>
  <c r="Q19" i="1"/>
  <c r="P19" i="1"/>
  <c r="O19" i="1"/>
  <c r="M19" i="1"/>
  <c r="U18" i="1"/>
  <c r="T18" i="1"/>
  <c r="S18" i="1"/>
  <c r="R18" i="1"/>
  <c r="Q18" i="1"/>
  <c r="P18" i="1"/>
  <c r="O18" i="1"/>
  <c r="M18" i="1"/>
  <c r="U17" i="1"/>
  <c r="T17" i="1"/>
  <c r="S17" i="1"/>
  <c r="R17" i="1"/>
  <c r="Q17" i="1"/>
  <c r="P17" i="1"/>
  <c r="O17" i="1"/>
  <c r="M17" i="1"/>
  <c r="U16" i="1"/>
  <c r="T16" i="1"/>
  <c r="S16" i="1"/>
  <c r="R16" i="1"/>
  <c r="Q16" i="1"/>
  <c r="P16" i="1"/>
  <c r="O16" i="1"/>
  <c r="M16" i="1"/>
  <c r="U15" i="1"/>
  <c r="T15" i="1"/>
  <c r="S15" i="1"/>
  <c r="R15" i="1"/>
  <c r="Q15" i="1"/>
  <c r="P15" i="1"/>
  <c r="O15" i="1"/>
  <c r="M15" i="1"/>
  <c r="U14" i="1"/>
  <c r="T14" i="1"/>
  <c r="S14" i="1"/>
  <c r="R14" i="1"/>
  <c r="Q14" i="1"/>
  <c r="P14" i="1"/>
  <c r="O14" i="1"/>
  <c r="M14" i="1"/>
  <c r="U13" i="1"/>
  <c r="T13" i="1"/>
  <c r="S13" i="1"/>
  <c r="R13" i="1"/>
  <c r="Q13" i="1"/>
  <c r="P13" i="1"/>
  <c r="O13" i="1"/>
  <c r="M13" i="1"/>
  <c r="U12" i="1"/>
  <c r="T12" i="1"/>
  <c r="S12" i="1"/>
  <c r="R12" i="1"/>
  <c r="Q12" i="1"/>
  <c r="P12" i="1"/>
  <c r="O12" i="1"/>
  <c r="M12" i="1"/>
  <c r="U11" i="1"/>
  <c r="T11" i="1"/>
  <c r="S11" i="1"/>
  <c r="R11" i="1"/>
  <c r="Q11" i="1"/>
  <c r="P11" i="1"/>
  <c r="O11" i="1"/>
  <c r="M11" i="1"/>
  <c r="U10" i="1"/>
  <c r="T10" i="1"/>
  <c r="S10" i="1"/>
  <c r="R10" i="1"/>
  <c r="Q10" i="1"/>
  <c r="P10" i="1"/>
  <c r="O10" i="1"/>
  <c r="M10" i="1"/>
  <c r="O51" i="1" l="1"/>
  <c r="S51" i="1"/>
  <c r="T50" i="1"/>
  <c r="U53" i="1"/>
  <c r="U54" i="1" s="1"/>
  <c r="U55" i="1" s="1"/>
  <c r="M50" i="1"/>
  <c r="N50" i="1"/>
  <c r="R50" i="1"/>
  <c r="P50" i="1"/>
  <c r="Q50" i="1"/>
  <c r="U50" i="1"/>
  <c r="N46" i="1"/>
  <c r="R46" i="1"/>
  <c r="N48" i="1"/>
  <c r="R48" i="1"/>
  <c r="O50" i="1"/>
  <c r="S50" i="1"/>
  <c r="N51" i="1"/>
  <c r="R51" i="1"/>
  <c r="L53" i="1"/>
  <c r="L54" i="1" s="1"/>
  <c r="L55" i="1" s="1"/>
  <c r="P53" i="1"/>
  <c r="P54" i="1" s="1"/>
  <c r="P55" i="1" s="1"/>
  <c r="T53" i="1"/>
  <c r="T54" i="1" s="1"/>
  <c r="T55" i="1" s="1"/>
  <c r="M46" i="1"/>
  <c r="Q46" i="1"/>
  <c r="U46" i="1"/>
  <c r="M48" i="1"/>
  <c r="Q48" i="1"/>
  <c r="U48" i="1"/>
  <c r="M51" i="1"/>
  <c r="Q51" i="1"/>
  <c r="U51" i="1"/>
  <c r="O53" i="1"/>
  <c r="O54" i="1" s="1"/>
  <c r="O55" i="1" s="1"/>
  <c r="S53" i="1"/>
  <c r="S54" i="1" s="1"/>
  <c r="S55" i="1" s="1"/>
  <c r="L46" i="1"/>
  <c r="L47" i="1" s="1"/>
  <c r="P46" i="1"/>
  <c r="T46" i="1"/>
  <c r="L48" i="1"/>
  <c r="P48" i="1"/>
  <c r="T48" i="1"/>
  <c r="P51" i="1"/>
  <c r="T51" i="1"/>
  <c r="N53" i="1"/>
  <c r="N54" i="1" s="1"/>
  <c r="N55" i="1" s="1"/>
  <c r="R53" i="1"/>
  <c r="R54" i="1" s="1"/>
  <c r="R55" i="1" s="1"/>
  <c r="O46" i="1"/>
  <c r="S46" i="1"/>
  <c r="O48" i="1"/>
  <c r="S48" i="1"/>
  <c r="M53" i="1"/>
  <c r="M54" i="1" s="1"/>
  <c r="M55" i="1" s="1"/>
  <c r="Q53" i="1"/>
  <c r="Q54" i="1" s="1"/>
  <c r="Q55" i="1" s="1"/>
  <c r="P47" i="1" l="1"/>
  <c r="P61" i="1"/>
  <c r="M47" i="1"/>
  <c r="M61" i="1"/>
  <c r="S47" i="1"/>
  <c r="S61" i="1"/>
  <c r="O47" i="1"/>
  <c r="O61" i="1"/>
  <c r="U47" i="1"/>
  <c r="U61" i="1"/>
  <c r="R47" i="1"/>
  <c r="R61" i="1"/>
  <c r="P59" i="1"/>
  <c r="P60" i="1" s="1"/>
  <c r="T47" i="1"/>
  <c r="T61" i="1"/>
  <c r="Q47" i="1"/>
  <c r="Q61" i="1"/>
  <c r="N47" i="1"/>
  <c r="N61" i="1"/>
  <c r="P56" i="1"/>
  <c r="P57" i="1" s="1"/>
  <c r="P49" i="1"/>
  <c r="M49" i="1"/>
  <c r="M56" i="1"/>
  <c r="M57" i="1" s="1"/>
  <c r="R59" i="1"/>
  <c r="R60" i="1" s="1"/>
  <c r="O59" i="1"/>
  <c r="O60" i="1" s="1"/>
  <c r="T59" i="1"/>
  <c r="T60" i="1" s="1"/>
  <c r="O56" i="1"/>
  <c r="O57" i="1" s="1"/>
  <c r="O49" i="1"/>
  <c r="T56" i="1"/>
  <c r="T57" i="1" s="1"/>
  <c r="T49" i="1"/>
  <c r="Q49" i="1"/>
  <c r="Q56" i="1"/>
  <c r="Q57" i="1" s="1"/>
  <c r="S59" i="1"/>
  <c r="S60" i="1" s="1"/>
  <c r="M59" i="1"/>
  <c r="M60" i="1" s="1"/>
  <c r="S56" i="1"/>
  <c r="S57" i="1" s="1"/>
  <c r="S49" i="1"/>
  <c r="U49" i="1"/>
  <c r="U56" i="1"/>
  <c r="U57" i="1" s="1"/>
  <c r="N49" i="1"/>
  <c r="N56" i="1"/>
  <c r="N57" i="1" s="1"/>
  <c r="Q59" i="1"/>
  <c r="Q60" i="1" s="1"/>
  <c r="L56" i="1"/>
  <c r="L49" i="1"/>
  <c r="R49" i="1"/>
  <c r="R56" i="1"/>
  <c r="R57" i="1" s="1"/>
  <c r="N59" i="1"/>
  <c r="N60" i="1" s="1"/>
  <c r="U59" i="1"/>
  <c r="U60" i="1" s="1"/>
  <c r="L57" i="1" l="1"/>
  <c r="K64" i="1" l="1"/>
  <c r="M64" i="1" l="1"/>
</calcChain>
</file>

<file path=xl/sharedStrings.xml><?xml version="1.0" encoding="utf-8"?>
<sst xmlns="http://schemas.openxmlformats.org/spreadsheetml/2006/main" count="61" uniqueCount="58">
  <si>
    <t>Adjusted Close</t>
  </si>
  <si>
    <t>Returns</t>
  </si>
  <si>
    <t>Date</t>
  </si>
  <si>
    <t>NIFTY</t>
  </si>
  <si>
    <t xml:space="preserve">BHEL </t>
  </si>
  <si>
    <t xml:space="preserve">NTPC </t>
  </si>
  <si>
    <t xml:space="preserve">Shipping Corp </t>
  </si>
  <si>
    <t xml:space="preserve">MOIL </t>
  </si>
  <si>
    <t>Crompton</t>
  </si>
  <si>
    <t xml:space="preserve">R Pow </t>
  </si>
  <si>
    <t>R com</t>
  </si>
  <si>
    <t>ONGC</t>
  </si>
  <si>
    <t>Bhar Forg</t>
  </si>
  <si>
    <t xml:space="preserve">Nifty </t>
  </si>
  <si>
    <t>BHEL</t>
  </si>
  <si>
    <t>NTPC</t>
  </si>
  <si>
    <t xml:space="preserve">Shipping </t>
  </si>
  <si>
    <t>MOIL</t>
  </si>
  <si>
    <t xml:space="preserve">Crompton </t>
  </si>
  <si>
    <t>R Pow</t>
  </si>
  <si>
    <t>Explaination</t>
  </si>
  <si>
    <t>Average Monthly Return</t>
  </si>
  <si>
    <t>Higher the Better</t>
  </si>
  <si>
    <t>Stock returns must be better than the market  a Proxy for Expected return going ahead</t>
  </si>
  <si>
    <t>Annualised Returns</t>
  </si>
  <si>
    <t>(1+monthly return )^ 12 -1 : higher the better</t>
  </si>
  <si>
    <t>Standard Deviation</t>
  </si>
  <si>
    <t>Measures the total risk of the stock</t>
  </si>
  <si>
    <t>Volatility</t>
  </si>
  <si>
    <t>Annualised Standard deviation</t>
  </si>
  <si>
    <t>Beta</t>
  </si>
  <si>
    <t>Measures the systemic risk of the stock 1 is average risk &gt;1 above avg &lt;1 below average risk</t>
  </si>
  <si>
    <t>Alpha</t>
  </si>
  <si>
    <t>Risk adjusted performance measure of the stock must be greater than 0%.</t>
  </si>
  <si>
    <t>Ranking based on Alpha</t>
  </si>
  <si>
    <t>Definitive performance measurement of the stock</t>
  </si>
  <si>
    <t>Correlation</t>
  </si>
  <si>
    <t>R^2 : Systematic Risk</t>
  </si>
  <si>
    <t>Coefficient of determination : returns of the stock explained by market movement</t>
  </si>
  <si>
    <t>1- R^2 : Firm Specific Risk</t>
  </si>
  <si>
    <t>Firm specific risk. Must be diversified away . Hold stocks with low firm specific risk</t>
  </si>
  <si>
    <t>Variance</t>
  </si>
  <si>
    <t>Stdev ^2</t>
  </si>
  <si>
    <t>Residual Variance</t>
  </si>
  <si>
    <t>Measure of firm specific risk</t>
  </si>
  <si>
    <t>Rsk free rate of return</t>
  </si>
  <si>
    <t>Required Rate of Return</t>
  </si>
  <si>
    <t>ke=Rf+beta*(Rm-Rf)</t>
  </si>
  <si>
    <t>Decision</t>
  </si>
  <si>
    <t>(Ri-Rf)/beta</t>
  </si>
  <si>
    <t>Ranking based on (Ri-Rf)/beta</t>
  </si>
  <si>
    <t>RECOMMENDATION: Only Bharath Forge and Shipping Corporation must be continued to be held in the proportion of</t>
  </si>
  <si>
    <t>and</t>
  </si>
  <si>
    <t>rest must be liquidated and allocated to these two stocks or other stocks recommended in due course.</t>
  </si>
  <si>
    <t xml:space="preserve">This service is only provided to subscribers of PMS. Every quarter you will get similar analysis report for your stocks. </t>
  </si>
  <si>
    <t xml:space="preserve">You can avail this service by subscribing to the PMS Service of Mentes Capital. </t>
  </si>
  <si>
    <t>*Note:-</t>
  </si>
  <si>
    <t>Comparison with Nifty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</si>
</sst>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409]mmmm\-yy;@"/>
    <numFmt numFmtId="166" formatCode="_(* #,##0.0000_);_(* \(#,##0.0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3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Border="1"/>
    <xf numFmtId="0" fontId="3" fillId="0" borderId="3" xfId="0" applyFont="1" applyBorder="1"/>
    <xf numFmtId="0" fontId="2" fillId="0" borderId="0" xfId="0" applyFont="1"/>
    <xf numFmtId="165" fontId="2" fillId="0" borderId="2" xfId="0" applyNumberFormat="1" applyFont="1" applyBorder="1"/>
    <xf numFmtId="164" fontId="3" fillId="0" borderId="3" xfId="1" applyFont="1" applyBorder="1"/>
    <xf numFmtId="164" fontId="3" fillId="0" borderId="1" xfId="1" applyFont="1" applyBorder="1"/>
    <xf numFmtId="10" fontId="0" fillId="0" borderId="0" xfId="2" applyNumberFormat="1" applyFont="1"/>
    <xf numFmtId="10" fontId="0" fillId="0" borderId="1" xfId="0" applyNumberFormat="1" applyBorder="1"/>
    <xf numFmtId="10" fontId="2" fillId="0" borderId="1" xfId="0" applyNumberFormat="1" applyFont="1" applyBorder="1"/>
    <xf numFmtId="10" fontId="0" fillId="0" borderId="1" xfId="2" applyNumberFormat="1" applyFont="1" applyBorder="1"/>
    <xf numFmtId="0" fontId="0" fillId="0" borderId="1" xfId="0" applyBorder="1"/>
    <xf numFmtId="164" fontId="0" fillId="0" borderId="1" xfId="1" applyFont="1" applyBorder="1"/>
    <xf numFmtId="166" fontId="0" fillId="0" borderId="1" xfId="1" applyNumberFormat="1" applyFont="1" applyBorder="1"/>
    <xf numFmtId="0" fontId="0" fillId="0" borderId="0" xfId="0" applyFill="1"/>
    <xf numFmtId="0" fontId="2" fillId="2" borderId="0" xfId="0" applyFont="1" applyFill="1"/>
    <xf numFmtId="10" fontId="2" fillId="2" borderId="0" xfId="2" applyNumberFormat="1" applyFont="1" applyFill="1"/>
    <xf numFmtId="0" fontId="2" fillId="3" borderId="0" xfId="0" applyFont="1" applyFill="1"/>
    <xf numFmtId="0" fontId="2" fillId="0" borderId="0" xfId="0" applyFont="1" applyFill="1"/>
    <xf numFmtId="0" fontId="4" fillId="0" borderId="0" xfId="0" applyFont="1" applyFill="1"/>
    <xf numFmtId="0" fontId="0" fillId="4" borderId="1" xfId="0" applyFill="1" applyBorder="1"/>
    <xf numFmtId="0" fontId="0" fillId="5" borderId="1" xfId="0" applyFill="1" applyBorder="1"/>
    <xf numFmtId="0" fontId="2" fillId="0" borderId="1" xfId="0" applyFont="1" applyBorder="1"/>
    <xf numFmtId="0" fontId="2" fillId="0" borderId="2" xfId="0" applyFont="1" applyBorder="1" applyAlignment="1">
      <alignment horizontal="right"/>
    </xf>
    <xf numFmtId="0" fontId="0" fillId="0" borderId="0" xfId="0" applyAlignment="1">
      <alignment horizontal="center"/>
    </xf>
    <xf numFmtId="164" fontId="0" fillId="0" borderId="1" xfId="1" applyFont="1" applyFill="1" applyBorder="1"/>
    <xf numFmtId="164" fontId="0" fillId="6" borderId="1" xfId="1" applyFont="1" applyFill="1" applyBorder="1"/>
    <xf numFmtId="0" fontId="0" fillId="0" borderId="4" xfId="0" applyBorder="1"/>
    <xf numFmtId="0" fontId="2" fillId="0" borderId="5" xfId="0" applyFont="1" applyBorder="1"/>
    <xf numFmtId="0" fontId="0" fillId="0" borderId="6" xfId="0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Nifty</a:t>
            </a:r>
            <a:r>
              <a:rPr lang="en-IN" baseline="0"/>
              <a:t> vs BHEL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Sheet1!$L$8</c:f>
              <c:strCache>
                <c:ptCount val="1"/>
                <c:pt idx="0">
                  <c:v>Nifty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Sheet1!$A$9:$A$44</c:f>
              <c:numCache>
                <c:formatCode>[$-409]mmmm\-yy;@</c:formatCode>
                <c:ptCount val="36"/>
                <c:pt idx="0">
                  <c:v>41395</c:v>
                </c:pt>
                <c:pt idx="1">
                  <c:v>41428</c:v>
                </c:pt>
                <c:pt idx="2">
                  <c:v>41456</c:v>
                </c:pt>
                <c:pt idx="3">
                  <c:v>41487</c:v>
                </c:pt>
                <c:pt idx="4">
                  <c:v>41519</c:v>
                </c:pt>
                <c:pt idx="5">
                  <c:v>41548</c:v>
                </c:pt>
                <c:pt idx="6">
                  <c:v>41579</c:v>
                </c:pt>
                <c:pt idx="7">
                  <c:v>41610</c:v>
                </c:pt>
                <c:pt idx="8">
                  <c:v>41641</c:v>
                </c:pt>
                <c:pt idx="9">
                  <c:v>41673</c:v>
                </c:pt>
                <c:pt idx="10">
                  <c:v>41701</c:v>
                </c:pt>
                <c:pt idx="11">
                  <c:v>41730</c:v>
                </c:pt>
                <c:pt idx="12">
                  <c:v>41761</c:v>
                </c:pt>
                <c:pt idx="13">
                  <c:v>41792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41946</c:v>
                </c:pt>
                <c:pt idx="19">
                  <c:v>41974</c:v>
                </c:pt>
                <c:pt idx="20">
                  <c:v>42006</c:v>
                </c:pt>
                <c:pt idx="21">
                  <c:v>42037</c:v>
                </c:pt>
                <c:pt idx="22">
                  <c:v>42065</c:v>
                </c:pt>
                <c:pt idx="23">
                  <c:v>42095</c:v>
                </c:pt>
                <c:pt idx="24">
                  <c:v>42128</c:v>
                </c:pt>
                <c:pt idx="25">
                  <c:v>42156</c:v>
                </c:pt>
                <c:pt idx="26">
                  <c:v>42186</c:v>
                </c:pt>
                <c:pt idx="27">
                  <c:v>42219</c:v>
                </c:pt>
                <c:pt idx="28">
                  <c:v>42248</c:v>
                </c:pt>
                <c:pt idx="29">
                  <c:v>42278</c:v>
                </c:pt>
                <c:pt idx="30">
                  <c:v>42310</c:v>
                </c:pt>
                <c:pt idx="31">
                  <c:v>42339</c:v>
                </c:pt>
                <c:pt idx="32">
                  <c:v>42373</c:v>
                </c:pt>
                <c:pt idx="33">
                  <c:v>42401</c:v>
                </c:pt>
                <c:pt idx="34">
                  <c:v>42430</c:v>
                </c:pt>
                <c:pt idx="35">
                  <c:v>42461</c:v>
                </c:pt>
              </c:numCache>
            </c:numRef>
          </c:cat>
          <c:val>
            <c:numRef>
              <c:f>Sheet1!$L$9:$L$44</c:f>
              <c:numCache>
                <c:formatCode>0.00%</c:formatCode>
                <c:ptCount val="36"/>
                <c:pt idx="1">
                  <c:v>-2.40145666631294E-2</c:v>
                </c:pt>
                <c:pt idx="2">
                  <c:v>-1.7151106031209951E-2</c:v>
                </c:pt>
                <c:pt idx="3">
                  <c:v>-4.7056808603274214E-2</c:v>
                </c:pt>
                <c:pt idx="4">
                  <c:v>4.815600156994404E-2</c:v>
                </c:pt>
                <c:pt idx="5">
                  <c:v>9.8312227114690565E-2</c:v>
                </c:pt>
                <c:pt idx="6">
                  <c:v>-1.9534350811516887E-2</c:v>
                </c:pt>
                <c:pt idx="7">
                  <c:v>2.0708845383095031E-2</c:v>
                </c:pt>
                <c:pt idx="8">
                  <c:v>-3.4026015228426409E-2</c:v>
                </c:pt>
                <c:pt idx="9">
                  <c:v>3.0782526480006567E-2</c:v>
                </c:pt>
                <c:pt idx="10">
                  <c:v>6.806649514924179E-2</c:v>
                </c:pt>
                <c:pt idx="11">
                  <c:v>-1.1634934478563785E-3</c:v>
                </c:pt>
                <c:pt idx="12">
                  <c:v>7.967718487670461E-2</c:v>
                </c:pt>
                <c:pt idx="13">
                  <c:v>5.2752770449755459E-2</c:v>
                </c:pt>
                <c:pt idx="14">
                  <c:v>1.4445493320415004E-2</c:v>
                </c:pt>
                <c:pt idx="15">
                  <c:v>3.0182779957473871E-2</c:v>
                </c:pt>
                <c:pt idx="16">
                  <c:v>1.3137097149680255E-3</c:v>
                </c:pt>
                <c:pt idx="17">
                  <c:v>4.4872488794462484E-2</c:v>
                </c:pt>
                <c:pt idx="18">
                  <c:v>3.1968686016450754E-2</c:v>
                </c:pt>
                <c:pt idx="19">
                  <c:v>-3.5577656099904043E-2</c:v>
                </c:pt>
                <c:pt idx="20">
                  <c:v>6.3530030498707424E-2</c:v>
                </c:pt>
                <c:pt idx="21">
                  <c:v>4.0526304550423387E-3</c:v>
                </c:pt>
                <c:pt idx="22">
                  <c:v>-3.9979153905416842E-2</c:v>
                </c:pt>
                <c:pt idx="23">
                  <c:v>-3.6450359203862859E-2</c:v>
                </c:pt>
                <c:pt idx="24">
                  <c:v>3.0819579661431229E-2</c:v>
                </c:pt>
                <c:pt idx="25">
                  <c:v>-7.7250523770258095E-3</c:v>
                </c:pt>
                <c:pt idx="26">
                  <c:v>1.9639076178526782E-2</c:v>
                </c:pt>
                <c:pt idx="27">
                  <c:v>-6.5810348210954994E-2</c:v>
                </c:pt>
                <c:pt idx="28">
                  <c:v>-2.8100690662705707E-3</c:v>
                </c:pt>
                <c:pt idx="29">
                  <c:v>1.4706425347057905E-2</c:v>
                </c:pt>
                <c:pt idx="30">
                  <c:v>-1.6185599463933054E-2</c:v>
                </c:pt>
                <c:pt idx="31">
                  <c:v>1.3988340631989615E-3</c:v>
                </c:pt>
                <c:pt idx="32">
                  <c:v>-4.8173096865735454E-2</c:v>
                </c:pt>
                <c:pt idx="33">
                  <c:v>-7.6220824198036774E-2</c:v>
                </c:pt>
                <c:pt idx="34">
                  <c:v>0.10753467027848118</c:v>
                </c:pt>
                <c:pt idx="35">
                  <c:v>1.4395728369014371E-2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Sheet1!$M$8</c:f>
              <c:strCache>
                <c:ptCount val="1"/>
                <c:pt idx="0">
                  <c:v>BHEL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Sheet1!$A$9:$A$44</c:f>
              <c:numCache>
                <c:formatCode>[$-409]mmmm\-yy;@</c:formatCode>
                <c:ptCount val="36"/>
                <c:pt idx="0">
                  <c:v>41395</c:v>
                </c:pt>
                <c:pt idx="1">
                  <c:v>41428</c:v>
                </c:pt>
                <c:pt idx="2">
                  <c:v>41456</c:v>
                </c:pt>
                <c:pt idx="3">
                  <c:v>41487</c:v>
                </c:pt>
                <c:pt idx="4">
                  <c:v>41519</c:v>
                </c:pt>
                <c:pt idx="5">
                  <c:v>41548</c:v>
                </c:pt>
                <c:pt idx="6">
                  <c:v>41579</c:v>
                </c:pt>
                <c:pt idx="7">
                  <c:v>41610</c:v>
                </c:pt>
                <c:pt idx="8">
                  <c:v>41641</c:v>
                </c:pt>
                <c:pt idx="9">
                  <c:v>41673</c:v>
                </c:pt>
                <c:pt idx="10">
                  <c:v>41701</c:v>
                </c:pt>
                <c:pt idx="11">
                  <c:v>41730</c:v>
                </c:pt>
                <c:pt idx="12">
                  <c:v>41761</c:v>
                </c:pt>
                <c:pt idx="13">
                  <c:v>41792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41946</c:v>
                </c:pt>
                <c:pt idx="19">
                  <c:v>41974</c:v>
                </c:pt>
                <c:pt idx="20">
                  <c:v>42006</c:v>
                </c:pt>
                <c:pt idx="21">
                  <c:v>42037</c:v>
                </c:pt>
                <c:pt idx="22">
                  <c:v>42065</c:v>
                </c:pt>
                <c:pt idx="23">
                  <c:v>42095</c:v>
                </c:pt>
                <c:pt idx="24">
                  <c:v>42128</c:v>
                </c:pt>
                <c:pt idx="25">
                  <c:v>42156</c:v>
                </c:pt>
                <c:pt idx="26">
                  <c:v>42186</c:v>
                </c:pt>
                <c:pt idx="27">
                  <c:v>42219</c:v>
                </c:pt>
                <c:pt idx="28">
                  <c:v>42248</c:v>
                </c:pt>
                <c:pt idx="29">
                  <c:v>42278</c:v>
                </c:pt>
                <c:pt idx="30">
                  <c:v>42310</c:v>
                </c:pt>
                <c:pt idx="31">
                  <c:v>42339</c:v>
                </c:pt>
                <c:pt idx="32">
                  <c:v>42373</c:v>
                </c:pt>
                <c:pt idx="33">
                  <c:v>42401</c:v>
                </c:pt>
                <c:pt idx="34">
                  <c:v>42430</c:v>
                </c:pt>
                <c:pt idx="35">
                  <c:v>42461</c:v>
                </c:pt>
              </c:numCache>
            </c:numRef>
          </c:cat>
          <c:val>
            <c:numRef>
              <c:f>Sheet1!$M$9:$M$44</c:f>
              <c:numCache>
                <c:formatCode>0.00%</c:formatCode>
                <c:ptCount val="36"/>
                <c:pt idx="1">
                  <c:v>-0.13114164486098223</c:v>
                </c:pt>
                <c:pt idx="2">
                  <c:v>-9.1530833238344989E-2</c:v>
                </c:pt>
                <c:pt idx="3">
                  <c:v>-0.24826652578749264</c:v>
                </c:pt>
                <c:pt idx="4">
                  <c:v>0.18281723547239426</c:v>
                </c:pt>
                <c:pt idx="5">
                  <c:v>2.6922448494570927E-2</c:v>
                </c:pt>
                <c:pt idx="6">
                  <c:v>0.10808484787120953</c:v>
                </c:pt>
                <c:pt idx="7">
                  <c:v>0.13143535923141192</c:v>
                </c:pt>
                <c:pt idx="8">
                  <c:v>-2.3460664305409829E-2</c:v>
                </c:pt>
                <c:pt idx="9">
                  <c:v>-2.0781276766674295E-2</c:v>
                </c:pt>
                <c:pt idx="10">
                  <c:v>0.16870464320832013</c:v>
                </c:pt>
                <c:pt idx="11">
                  <c:v>-7.9572612073192883E-2</c:v>
                </c:pt>
                <c:pt idx="12">
                  <c:v>0.3422013358082987</c:v>
                </c:pt>
                <c:pt idx="13">
                  <c:v>3.3446143561460584E-2</c:v>
                </c:pt>
                <c:pt idx="14">
                  <c:v>-8.7695324344538972E-2</c:v>
                </c:pt>
                <c:pt idx="15">
                  <c:v>5.4960248876598783E-2</c:v>
                </c:pt>
                <c:pt idx="16">
                  <c:v>-0.1621971300870384</c:v>
                </c:pt>
                <c:pt idx="17">
                  <c:v>0.28062012394456604</c:v>
                </c:pt>
                <c:pt idx="18">
                  <c:v>0.10557060748907632</c:v>
                </c:pt>
                <c:pt idx="19">
                  <c:v>-6.5363203671700121E-2</c:v>
                </c:pt>
                <c:pt idx="20">
                  <c:v>9.9905652870767137E-2</c:v>
                </c:pt>
                <c:pt idx="21">
                  <c:v>-6.95279827480485E-2</c:v>
                </c:pt>
                <c:pt idx="22">
                  <c:v>-0.13123141912529668</c:v>
                </c:pt>
                <c:pt idx="23">
                  <c:v>1.1476325019070366E-2</c:v>
                </c:pt>
                <c:pt idx="24">
                  <c:v>5.7130819464925153E-2</c:v>
                </c:pt>
                <c:pt idx="25">
                  <c:v>-1.4901757602327592E-2</c:v>
                </c:pt>
                <c:pt idx="26">
                  <c:v>0.12282994364225575</c:v>
                </c:pt>
                <c:pt idx="27">
                  <c:v>-0.18645484648561783</c:v>
                </c:pt>
                <c:pt idx="28">
                  <c:v>-8.9616624738688255E-2</c:v>
                </c:pt>
                <c:pt idx="29">
                  <c:v>-3.2595475553393372E-2</c:v>
                </c:pt>
                <c:pt idx="30">
                  <c:v>-0.1196882071913502</c:v>
                </c:pt>
                <c:pt idx="31">
                  <c:v>-3.370465581262494E-2</c:v>
                </c:pt>
                <c:pt idx="32">
                  <c:v>-0.18001773573751123</c:v>
                </c:pt>
                <c:pt idx="33">
                  <c:v>-0.34498918529199707</c:v>
                </c:pt>
                <c:pt idx="34">
                  <c:v>0.25316455696202533</c:v>
                </c:pt>
                <c:pt idx="35">
                  <c:v>0.10144927536231885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9632"/>
        <c:axId val="89671552"/>
      </c:lineChart>
      <c:dateAx>
        <c:axId val="89669632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671552"/>
        <c:crosses val="autoZero"/>
        <c:auto val="1"/>
        <c:lblOffset val="100"/>
        <c:baseTimeUnit val="months"/>
      </c:dateAx>
      <c:valAx>
        <c:axId val="8967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Returns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66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Nifty</a:t>
            </a:r>
            <a:r>
              <a:rPr lang="en-IN" baseline="0"/>
              <a:t> vs Bharat Forge</a:t>
            </a:r>
            <a:endParaRPr lang="en-I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Sheet1!$L$8</c:f>
              <c:strCache>
                <c:ptCount val="1"/>
                <c:pt idx="0">
                  <c:v>Nifty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Sheet1!$A$9:$A$44</c:f>
              <c:numCache>
                <c:formatCode>[$-409]mmmm\-yy;@</c:formatCode>
                <c:ptCount val="36"/>
                <c:pt idx="0">
                  <c:v>41395</c:v>
                </c:pt>
                <c:pt idx="1">
                  <c:v>41428</c:v>
                </c:pt>
                <c:pt idx="2">
                  <c:v>41456</c:v>
                </c:pt>
                <c:pt idx="3">
                  <c:v>41487</c:v>
                </c:pt>
                <c:pt idx="4">
                  <c:v>41519</c:v>
                </c:pt>
                <c:pt idx="5">
                  <c:v>41548</c:v>
                </c:pt>
                <c:pt idx="6">
                  <c:v>41579</c:v>
                </c:pt>
                <c:pt idx="7">
                  <c:v>41610</c:v>
                </c:pt>
                <c:pt idx="8">
                  <c:v>41641</c:v>
                </c:pt>
                <c:pt idx="9">
                  <c:v>41673</c:v>
                </c:pt>
                <c:pt idx="10">
                  <c:v>41701</c:v>
                </c:pt>
                <c:pt idx="11">
                  <c:v>41730</c:v>
                </c:pt>
                <c:pt idx="12">
                  <c:v>41761</c:v>
                </c:pt>
                <c:pt idx="13">
                  <c:v>41792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41946</c:v>
                </c:pt>
                <c:pt idx="19">
                  <c:v>41974</c:v>
                </c:pt>
                <c:pt idx="20">
                  <c:v>42006</c:v>
                </c:pt>
                <c:pt idx="21">
                  <c:v>42037</c:v>
                </c:pt>
                <c:pt idx="22">
                  <c:v>42065</c:v>
                </c:pt>
                <c:pt idx="23">
                  <c:v>42095</c:v>
                </c:pt>
                <c:pt idx="24">
                  <c:v>42128</c:v>
                </c:pt>
                <c:pt idx="25">
                  <c:v>42156</c:v>
                </c:pt>
                <c:pt idx="26">
                  <c:v>42186</c:v>
                </c:pt>
                <c:pt idx="27">
                  <c:v>42219</c:v>
                </c:pt>
                <c:pt idx="28">
                  <c:v>42248</c:v>
                </c:pt>
                <c:pt idx="29">
                  <c:v>42278</c:v>
                </c:pt>
                <c:pt idx="30">
                  <c:v>42310</c:v>
                </c:pt>
                <c:pt idx="31">
                  <c:v>42339</c:v>
                </c:pt>
                <c:pt idx="32">
                  <c:v>42373</c:v>
                </c:pt>
                <c:pt idx="33">
                  <c:v>42401</c:v>
                </c:pt>
                <c:pt idx="34">
                  <c:v>42430</c:v>
                </c:pt>
                <c:pt idx="35">
                  <c:v>42461</c:v>
                </c:pt>
              </c:numCache>
            </c:numRef>
          </c:cat>
          <c:val>
            <c:numRef>
              <c:f>Sheet1!$L$9:$L$44</c:f>
              <c:numCache>
                <c:formatCode>0.00%</c:formatCode>
                <c:ptCount val="36"/>
                <c:pt idx="1">
                  <c:v>-2.40145666631294E-2</c:v>
                </c:pt>
                <c:pt idx="2">
                  <c:v>-1.7151106031209951E-2</c:v>
                </c:pt>
                <c:pt idx="3">
                  <c:v>-4.7056808603274214E-2</c:v>
                </c:pt>
                <c:pt idx="4">
                  <c:v>4.815600156994404E-2</c:v>
                </c:pt>
                <c:pt idx="5">
                  <c:v>9.8312227114690565E-2</c:v>
                </c:pt>
                <c:pt idx="6">
                  <c:v>-1.9534350811516887E-2</c:v>
                </c:pt>
                <c:pt idx="7">
                  <c:v>2.0708845383095031E-2</c:v>
                </c:pt>
                <c:pt idx="8">
                  <c:v>-3.4026015228426409E-2</c:v>
                </c:pt>
                <c:pt idx="9">
                  <c:v>3.0782526480006567E-2</c:v>
                </c:pt>
                <c:pt idx="10">
                  <c:v>6.806649514924179E-2</c:v>
                </c:pt>
                <c:pt idx="11">
                  <c:v>-1.1634934478563785E-3</c:v>
                </c:pt>
                <c:pt idx="12">
                  <c:v>7.967718487670461E-2</c:v>
                </c:pt>
                <c:pt idx="13">
                  <c:v>5.2752770449755459E-2</c:v>
                </c:pt>
                <c:pt idx="14">
                  <c:v>1.4445493320415004E-2</c:v>
                </c:pt>
                <c:pt idx="15">
                  <c:v>3.0182779957473871E-2</c:v>
                </c:pt>
                <c:pt idx="16">
                  <c:v>1.3137097149680255E-3</c:v>
                </c:pt>
                <c:pt idx="17">
                  <c:v>4.4872488794462484E-2</c:v>
                </c:pt>
                <c:pt idx="18">
                  <c:v>3.1968686016450754E-2</c:v>
                </c:pt>
                <c:pt idx="19">
                  <c:v>-3.5577656099904043E-2</c:v>
                </c:pt>
                <c:pt idx="20">
                  <c:v>6.3530030498707424E-2</c:v>
                </c:pt>
                <c:pt idx="21">
                  <c:v>4.0526304550423387E-3</c:v>
                </c:pt>
                <c:pt idx="22">
                  <c:v>-3.9979153905416842E-2</c:v>
                </c:pt>
                <c:pt idx="23">
                  <c:v>-3.6450359203862859E-2</c:v>
                </c:pt>
                <c:pt idx="24">
                  <c:v>3.0819579661431229E-2</c:v>
                </c:pt>
                <c:pt idx="25">
                  <c:v>-7.7250523770258095E-3</c:v>
                </c:pt>
                <c:pt idx="26">
                  <c:v>1.9639076178526782E-2</c:v>
                </c:pt>
                <c:pt idx="27">
                  <c:v>-6.5810348210954994E-2</c:v>
                </c:pt>
                <c:pt idx="28">
                  <c:v>-2.8100690662705707E-3</c:v>
                </c:pt>
                <c:pt idx="29">
                  <c:v>1.4706425347057905E-2</c:v>
                </c:pt>
                <c:pt idx="30">
                  <c:v>-1.6185599463933054E-2</c:v>
                </c:pt>
                <c:pt idx="31">
                  <c:v>1.3988340631989615E-3</c:v>
                </c:pt>
                <c:pt idx="32">
                  <c:v>-4.8173096865735454E-2</c:v>
                </c:pt>
                <c:pt idx="33">
                  <c:v>-7.6220824198036774E-2</c:v>
                </c:pt>
                <c:pt idx="34">
                  <c:v>0.10753467027848118</c:v>
                </c:pt>
                <c:pt idx="35">
                  <c:v>1.4395728369014371E-2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Sheet1!$U$8</c:f>
              <c:strCache>
                <c:ptCount val="1"/>
                <c:pt idx="0">
                  <c:v>Bhar Forg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Sheet1!$A$9:$A$44</c:f>
              <c:numCache>
                <c:formatCode>[$-409]mmmm\-yy;@</c:formatCode>
                <c:ptCount val="36"/>
                <c:pt idx="0">
                  <c:v>41395</c:v>
                </c:pt>
                <c:pt idx="1">
                  <c:v>41428</c:v>
                </c:pt>
                <c:pt idx="2">
                  <c:v>41456</c:v>
                </c:pt>
                <c:pt idx="3">
                  <c:v>41487</c:v>
                </c:pt>
                <c:pt idx="4">
                  <c:v>41519</c:v>
                </c:pt>
                <c:pt idx="5">
                  <c:v>41548</c:v>
                </c:pt>
                <c:pt idx="6">
                  <c:v>41579</c:v>
                </c:pt>
                <c:pt idx="7">
                  <c:v>41610</c:v>
                </c:pt>
                <c:pt idx="8">
                  <c:v>41641</c:v>
                </c:pt>
                <c:pt idx="9">
                  <c:v>41673</c:v>
                </c:pt>
                <c:pt idx="10">
                  <c:v>41701</c:v>
                </c:pt>
                <c:pt idx="11">
                  <c:v>41730</c:v>
                </c:pt>
                <c:pt idx="12">
                  <c:v>41761</c:v>
                </c:pt>
                <c:pt idx="13">
                  <c:v>41792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41946</c:v>
                </c:pt>
                <c:pt idx="19">
                  <c:v>41974</c:v>
                </c:pt>
                <c:pt idx="20">
                  <c:v>42006</c:v>
                </c:pt>
                <c:pt idx="21">
                  <c:v>42037</c:v>
                </c:pt>
                <c:pt idx="22">
                  <c:v>42065</c:v>
                </c:pt>
                <c:pt idx="23">
                  <c:v>42095</c:v>
                </c:pt>
                <c:pt idx="24">
                  <c:v>42128</c:v>
                </c:pt>
                <c:pt idx="25">
                  <c:v>42156</c:v>
                </c:pt>
                <c:pt idx="26">
                  <c:v>42186</c:v>
                </c:pt>
                <c:pt idx="27">
                  <c:v>42219</c:v>
                </c:pt>
                <c:pt idx="28">
                  <c:v>42248</c:v>
                </c:pt>
                <c:pt idx="29">
                  <c:v>42278</c:v>
                </c:pt>
                <c:pt idx="30">
                  <c:v>42310</c:v>
                </c:pt>
                <c:pt idx="31">
                  <c:v>42339</c:v>
                </c:pt>
                <c:pt idx="32">
                  <c:v>42373</c:v>
                </c:pt>
                <c:pt idx="33">
                  <c:v>42401</c:v>
                </c:pt>
                <c:pt idx="34">
                  <c:v>42430</c:v>
                </c:pt>
                <c:pt idx="35">
                  <c:v>42461</c:v>
                </c:pt>
              </c:numCache>
            </c:numRef>
          </c:cat>
          <c:val>
            <c:numRef>
              <c:f>Sheet1!$U$9:$U$44</c:f>
              <c:numCache>
                <c:formatCode>0.00%</c:formatCode>
                <c:ptCount val="36"/>
                <c:pt idx="1">
                  <c:v>-5.41808763588012E-2</c:v>
                </c:pt>
                <c:pt idx="2">
                  <c:v>-8.0739756851897049E-2</c:v>
                </c:pt>
                <c:pt idx="3">
                  <c:v>0.19637541055354402</c:v>
                </c:pt>
                <c:pt idx="4">
                  <c:v>3.9842280260240726E-2</c:v>
                </c:pt>
                <c:pt idx="5">
                  <c:v>0.19477159605222227</c:v>
                </c:pt>
                <c:pt idx="6">
                  <c:v>-3.841746803452506E-3</c:v>
                </c:pt>
                <c:pt idx="7">
                  <c:v>0.10010052628833432</c:v>
                </c:pt>
                <c:pt idx="8">
                  <c:v>5.7156025853644099E-2</c:v>
                </c:pt>
                <c:pt idx="9">
                  <c:v>0.10947897609020352</c:v>
                </c:pt>
                <c:pt idx="10">
                  <c:v>0.10231284185607437</c:v>
                </c:pt>
                <c:pt idx="11">
                  <c:v>-3.3191139969302008E-2</c:v>
                </c:pt>
                <c:pt idx="12">
                  <c:v>0.23013734615179637</c:v>
                </c:pt>
                <c:pt idx="13">
                  <c:v>0.24788200190622933</c:v>
                </c:pt>
                <c:pt idx="14">
                  <c:v>0.15615021809267815</c:v>
                </c:pt>
                <c:pt idx="15">
                  <c:v>9.7496628031242372E-2</c:v>
                </c:pt>
                <c:pt idx="16">
                  <c:v>3.9914115333520961E-2</c:v>
                </c:pt>
                <c:pt idx="17">
                  <c:v>-1.2449912237325944E-2</c:v>
                </c:pt>
                <c:pt idx="18">
                  <c:v>0.18688885671067013</c:v>
                </c:pt>
                <c:pt idx="19">
                  <c:v>-2.1450752085251268E-2</c:v>
                </c:pt>
                <c:pt idx="20">
                  <c:v>9.5467496244603156E-2</c:v>
                </c:pt>
                <c:pt idx="21">
                  <c:v>0.21412139441907052</c:v>
                </c:pt>
                <c:pt idx="22">
                  <c:v>2.2297816338586962E-2</c:v>
                </c:pt>
                <c:pt idx="23">
                  <c:v>-1.7308155599847441E-2</c:v>
                </c:pt>
                <c:pt idx="24">
                  <c:v>-1.8489741245294233E-2</c:v>
                </c:pt>
                <c:pt idx="25">
                  <c:v>-0.13665708259170395</c:v>
                </c:pt>
                <c:pt idx="26">
                  <c:v>8.3877621604621977E-2</c:v>
                </c:pt>
                <c:pt idx="27">
                  <c:v>1.7467453267054456E-2</c:v>
                </c:pt>
                <c:pt idx="28">
                  <c:v>-0.22292147957759512</c:v>
                </c:pt>
                <c:pt idx="29">
                  <c:v>-5.3110054420377972E-2</c:v>
                </c:pt>
                <c:pt idx="30">
                  <c:v>-1.0240224479914239E-2</c:v>
                </c:pt>
                <c:pt idx="31">
                  <c:v>4.8733140470403447E-2</c:v>
                </c:pt>
                <c:pt idx="32">
                  <c:v>-6.5526927497620568E-2</c:v>
                </c:pt>
                <c:pt idx="33">
                  <c:v>-0.10107262341689927</c:v>
                </c:pt>
                <c:pt idx="34">
                  <c:v>0.17544408792941257</c:v>
                </c:pt>
                <c:pt idx="35">
                  <c:v>-8.590081516208492E-2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68064"/>
        <c:axId val="82173952"/>
      </c:lineChart>
      <c:dateAx>
        <c:axId val="82168064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73952"/>
        <c:crosses val="autoZero"/>
        <c:auto val="1"/>
        <c:lblOffset val="100"/>
        <c:baseTimeUnit val="months"/>
      </c:dateAx>
      <c:valAx>
        <c:axId val="8217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68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18328958880121E-2"/>
          <c:y val="7.8872531679916508E-2"/>
          <c:w val="0.80295975503062123"/>
          <c:h val="0.82829572075576274"/>
        </c:manualLayout>
      </c:layout>
      <c:lineChart>
        <c:grouping val="standard"/>
        <c:varyColors val="0"/>
        <c:ser>
          <c:idx val="0"/>
          <c:order val="0"/>
          <c:tx>
            <c:strRef>
              <c:f>Sheet1!$V$8</c:f>
              <c:strCache>
                <c:ptCount val="1"/>
                <c:pt idx="0">
                  <c:v>Nifty </c:v>
                </c:pt>
              </c:strCache>
            </c:strRef>
          </c:tx>
          <c:marker>
            <c:symbol val="none"/>
          </c:marker>
          <c:val>
            <c:numRef>
              <c:f>Sheet1!$V$9:$V$44</c:f>
              <c:numCache>
                <c:formatCode>_(* #,##0.00_);_(* \(#,##0.00\);_(* "-"??_);_(@_)</c:formatCode>
                <c:ptCount val="36"/>
                <c:pt idx="0" formatCode="General">
                  <c:v>100</c:v>
                </c:pt>
                <c:pt idx="1">
                  <c:v>97.598543333687061</c:v>
                </c:pt>
                <c:pt idx="2">
                  <c:v>95.924620368479353</c:v>
                </c:pt>
                <c:pt idx="3">
                  <c:v>91.410713867458085</c:v>
                </c:pt>
                <c:pt idx="4">
                  <c:v>95.8126883479691</c:v>
                </c:pt>
                <c:pt idx="5">
                  <c:v>105.2322471253037</c:v>
                </c:pt>
                <c:pt idx="6">
                  <c:v>103.17660349327377</c:v>
                </c:pt>
                <c:pt idx="7">
                  <c:v>105.31327182216889</c:v>
                </c:pt>
                <c:pt idx="8">
                  <c:v>101.72988083139236</c:v>
                </c:pt>
                <c:pt idx="9">
                  <c:v>104.86138358189261</c:v>
                </c:pt>
                <c:pt idx="10">
                  <c:v>111.99893043881228</c:v>
                </c:pt>
                <c:pt idx="11">
                  <c:v>111.8686204170798</c:v>
                </c:pt>
                <c:pt idx="12">
                  <c:v>120.78199716795335</c:v>
                </c:pt>
                <c:pt idx="13">
                  <c:v>127.1535821390174</c:v>
                </c:pt>
                <c:pt idx="14">
                  <c:v>128.99037836047341</c:v>
                </c:pt>
                <c:pt idx="15">
                  <c:v>132.88366656715888</c:v>
                </c:pt>
                <c:pt idx="16">
                  <c:v>133.05823713088873</c:v>
                </c:pt>
                <c:pt idx="17">
                  <c:v>139.02889138555545</c:v>
                </c:pt>
                <c:pt idx="18">
                  <c:v>143.4734623614755</c:v>
                </c:pt>
                <c:pt idx="19">
                  <c:v>138.36901285811641</c:v>
                </c:pt>
                <c:pt idx="20">
                  <c:v>147.15960046506859</c:v>
                </c:pt>
                <c:pt idx="21">
                  <c:v>147.7559839436652</c:v>
                </c:pt>
                <c:pt idx="22">
                  <c:v>141.84882472113512</c:v>
                </c:pt>
                <c:pt idx="23">
                  <c:v>136.67838410740396</c:v>
                </c:pt>
                <c:pt idx="24">
                  <c:v>140.89075445439778</c:v>
                </c:pt>
                <c:pt idx="25">
                  <c:v>139.80236599679887</c:v>
                </c:pt>
                <c:pt idx="26">
                  <c:v>142.54795531254828</c:v>
                </c:pt>
                <c:pt idx="27">
                  <c:v>133.16682473666984</c:v>
                </c:pt>
                <c:pt idx="28">
                  <c:v>132.79261676182384</c:v>
                </c:pt>
                <c:pt idx="29">
                  <c:v>134.74552146687208</c:v>
                </c:pt>
                <c:pt idx="30">
                  <c:v>132.5645844268505</c:v>
                </c:pt>
                <c:pt idx="31">
                  <c:v>132.75002028312059</c:v>
                </c:pt>
                <c:pt idx="32">
                  <c:v>126.35504069709347</c:v>
                </c:pt>
                <c:pt idx="33">
                  <c:v>116.72415535358452</c:v>
                </c:pt>
                <c:pt idx="34">
                  <c:v>129.27604891306646</c:v>
                </c:pt>
                <c:pt idx="35">
                  <c:v>131.13707179783839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Sheet1!$W$8</c:f>
              <c:strCache>
                <c:ptCount val="1"/>
                <c:pt idx="0">
                  <c:v>BHEL</c:v>
                </c:pt>
              </c:strCache>
            </c:strRef>
          </c:tx>
          <c:marker>
            <c:symbol val="none"/>
          </c:marker>
          <c:val>
            <c:numRef>
              <c:f>Sheet1!$W$9:$W$44</c:f>
              <c:numCache>
                <c:formatCode>_(* #,##0.00_);_(* \(#,##0.00\);_(* "-"??_);_(@_)</c:formatCode>
                <c:ptCount val="36"/>
                <c:pt idx="0" formatCode="General">
                  <c:v>100</c:v>
                </c:pt>
                <c:pt idx="1">
                  <c:v>86.885835513901782</c:v>
                </c:pt>
                <c:pt idx="2">
                  <c:v>78.933102592704572</c:v>
                </c:pt>
                <c:pt idx="3">
                  <c:v>59.336655442386082</c:v>
                </c:pt>
                <c:pt idx="4">
                  <c:v>70.184418752541106</c:v>
                </c:pt>
                <c:pt idx="5">
                  <c:v>72.073955151527798</c:v>
                </c:pt>
                <c:pt idx="6">
                  <c:v>79.864057629557053</c:v>
                </c:pt>
                <c:pt idx="7">
                  <c:v>90.361018733776064</c:v>
                </c:pt>
                <c:pt idx="8">
                  <c:v>88.241089206968098</c:v>
                </c:pt>
                <c:pt idx="9">
                  <c:v>86.407326709965304</c:v>
                </c:pt>
                <c:pt idx="10">
                  <c:v>100.98464393315474</c:v>
                </c:pt>
                <c:pt idx="11">
                  <c:v>92.949032036112314</c:v>
                </c:pt>
                <c:pt idx="12">
                  <c:v>124.75631496095829</c:v>
                </c:pt>
                <c:pt idx="13">
                  <c:v>128.92893258134129</c:v>
                </c:pt>
                <c:pt idx="14">
                  <c:v>117.62246802122536</c:v>
                </c:pt>
                <c:pt idx="15">
                  <c:v>124.08702813715169</c:v>
                </c:pt>
                <c:pt idx="16">
                  <c:v>103.9604682922761</c:v>
                </c:pt>
                <c:pt idx="17">
                  <c:v>133.13386778978975</c:v>
                </c:pt>
                <c:pt idx="18">
                  <c:v>147.18889108972823</c:v>
                </c:pt>
                <c:pt idx="19">
                  <c:v>137.56815362321865</c:v>
                </c:pt>
                <c:pt idx="20">
                  <c:v>151.3119898251723</c:v>
                </c:pt>
                <c:pt idx="21">
                  <c:v>140.79157240703483</c:v>
                </c:pt>
                <c:pt idx="22">
                  <c:v>122.31529455917769</c:v>
                </c:pt>
                <c:pt idx="23">
                  <c:v>123.71902463434213</c:v>
                </c:pt>
                <c:pt idx="24">
                  <c:v>130.78719389510337</c:v>
                </c:pt>
                <c:pt idx="25">
                  <c:v>128.83823483418993</c:v>
                </c:pt>
                <c:pt idx="26">
                  <c:v>144.66342795784121</c:v>
                </c:pt>
                <c:pt idx="27">
                  <c:v>117.69023070587869</c:v>
                </c:pt>
                <c:pt idx="28">
                  <c:v>107.14322946530031</c:v>
                </c:pt>
                <c:pt idx="29">
                  <c:v>103.65084494855249</c:v>
                </c:pt>
                <c:pt idx="30">
                  <c:v>91.245061142791627</c:v>
                </c:pt>
                <c:pt idx="31">
                  <c:v>88.169677762371919</c:v>
                </c:pt>
                <c:pt idx="32">
                  <c:v>72.297572010883727</c:v>
                </c:pt>
                <c:pt idx="33">
                  <c:v>47.355691544259457</c:v>
                </c:pt>
                <c:pt idx="34">
                  <c:v>59.34447421369223</c:v>
                </c:pt>
                <c:pt idx="35">
                  <c:v>65.364928119429123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61568"/>
        <c:axId val="83663104"/>
      </c:lineChart>
      <c:catAx>
        <c:axId val="83661568"/>
        <c:scaling>
          <c:orientation val="minMax"/>
        </c:scaling>
        <c:delete val="0"/>
        <c:axPos val="b"/>
        <c:majorTickMark val="out"/>
        <c:minorTickMark val="none"/>
        <c:tickLblPos val="nextTo"/>
        <c:crossAx val="83663104"/>
        <c:crosses val="autoZero"/>
        <c:auto val="1"/>
        <c:lblAlgn val="ctr"/>
        <c:lblOffset val="100"/>
        <c:noMultiLvlLbl val="0"/>
      </c:catAx>
      <c:valAx>
        <c:axId val="83663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661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507217847769035E-2"/>
          <c:y val="2.8252405949256341E-2"/>
          <c:w val="0.71962642169728785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Sheet1!$V$8</c:f>
              <c:strCache>
                <c:ptCount val="1"/>
                <c:pt idx="0">
                  <c:v>Nifty </c:v>
                </c:pt>
              </c:strCache>
            </c:strRef>
          </c:tx>
          <c:marker>
            <c:symbol val="none"/>
          </c:marker>
          <c:val>
            <c:numRef>
              <c:f>Sheet1!$V$9:$V$44</c:f>
              <c:numCache>
                <c:formatCode>_(* #,##0.00_);_(* \(#,##0.00\);_(* "-"??_);_(@_)</c:formatCode>
                <c:ptCount val="36"/>
                <c:pt idx="0" formatCode="General">
                  <c:v>100</c:v>
                </c:pt>
                <c:pt idx="1">
                  <c:v>97.598543333687061</c:v>
                </c:pt>
                <c:pt idx="2">
                  <c:v>95.924620368479353</c:v>
                </c:pt>
                <c:pt idx="3">
                  <c:v>91.410713867458085</c:v>
                </c:pt>
                <c:pt idx="4">
                  <c:v>95.8126883479691</c:v>
                </c:pt>
                <c:pt idx="5">
                  <c:v>105.2322471253037</c:v>
                </c:pt>
                <c:pt idx="6">
                  <c:v>103.17660349327377</c:v>
                </c:pt>
                <c:pt idx="7">
                  <c:v>105.31327182216889</c:v>
                </c:pt>
                <c:pt idx="8">
                  <c:v>101.72988083139236</c:v>
                </c:pt>
                <c:pt idx="9">
                  <c:v>104.86138358189261</c:v>
                </c:pt>
                <c:pt idx="10">
                  <c:v>111.99893043881228</c:v>
                </c:pt>
                <c:pt idx="11">
                  <c:v>111.8686204170798</c:v>
                </c:pt>
                <c:pt idx="12">
                  <c:v>120.78199716795335</c:v>
                </c:pt>
                <c:pt idx="13">
                  <c:v>127.1535821390174</c:v>
                </c:pt>
                <c:pt idx="14">
                  <c:v>128.99037836047341</c:v>
                </c:pt>
                <c:pt idx="15">
                  <c:v>132.88366656715888</c:v>
                </c:pt>
                <c:pt idx="16">
                  <c:v>133.05823713088873</c:v>
                </c:pt>
                <c:pt idx="17">
                  <c:v>139.02889138555545</c:v>
                </c:pt>
                <c:pt idx="18">
                  <c:v>143.4734623614755</c:v>
                </c:pt>
                <c:pt idx="19">
                  <c:v>138.36901285811641</c:v>
                </c:pt>
                <c:pt idx="20">
                  <c:v>147.15960046506859</c:v>
                </c:pt>
                <c:pt idx="21">
                  <c:v>147.7559839436652</c:v>
                </c:pt>
                <c:pt idx="22">
                  <c:v>141.84882472113512</c:v>
                </c:pt>
                <c:pt idx="23">
                  <c:v>136.67838410740396</c:v>
                </c:pt>
                <c:pt idx="24">
                  <c:v>140.89075445439778</c:v>
                </c:pt>
                <c:pt idx="25">
                  <c:v>139.80236599679887</c:v>
                </c:pt>
                <c:pt idx="26">
                  <c:v>142.54795531254828</c:v>
                </c:pt>
                <c:pt idx="27">
                  <c:v>133.16682473666984</c:v>
                </c:pt>
                <c:pt idx="28">
                  <c:v>132.79261676182384</c:v>
                </c:pt>
                <c:pt idx="29">
                  <c:v>134.74552146687208</c:v>
                </c:pt>
                <c:pt idx="30">
                  <c:v>132.5645844268505</c:v>
                </c:pt>
                <c:pt idx="31">
                  <c:v>132.75002028312059</c:v>
                </c:pt>
                <c:pt idx="32">
                  <c:v>126.35504069709347</c:v>
                </c:pt>
                <c:pt idx="33">
                  <c:v>116.72415535358452</c:v>
                </c:pt>
                <c:pt idx="34">
                  <c:v>129.27604891306646</c:v>
                </c:pt>
                <c:pt idx="35">
                  <c:v>131.13707179783839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Sheet1!$X$8</c:f>
              <c:strCache>
                <c:ptCount val="1"/>
                <c:pt idx="0">
                  <c:v>NTPC</c:v>
                </c:pt>
              </c:strCache>
            </c:strRef>
          </c:tx>
          <c:marker>
            <c:symbol val="none"/>
          </c:marker>
          <c:val>
            <c:numRef>
              <c:f>Sheet1!$X$9:$X$44</c:f>
              <c:numCache>
                <c:formatCode>_(* #,##0.00_);_(* \(#,##0.00\);_(* "-"??_);_(@_)</c:formatCode>
                <c:ptCount val="36"/>
                <c:pt idx="0" formatCode="General">
                  <c:v>100</c:v>
                </c:pt>
                <c:pt idx="1">
                  <c:v>93.226670425711873</c:v>
                </c:pt>
                <c:pt idx="2">
                  <c:v>84.76177051029039</c:v>
                </c:pt>
                <c:pt idx="3">
                  <c:v>84.888638285875388</c:v>
                </c:pt>
                <c:pt idx="4">
                  <c:v>96.179870312940523</c:v>
                </c:pt>
                <c:pt idx="5">
                  <c:v>97.258246405413033</c:v>
                </c:pt>
                <c:pt idx="6">
                  <c:v>96.045954327600796</c:v>
                </c:pt>
                <c:pt idx="7">
                  <c:v>89.364251480124054</c:v>
                </c:pt>
                <c:pt idx="8">
                  <c:v>85.135325627290669</c:v>
                </c:pt>
                <c:pt idx="9">
                  <c:v>75.676628136453346</c:v>
                </c:pt>
                <c:pt idx="10">
                  <c:v>80.730194530589245</c:v>
                </c:pt>
                <c:pt idx="11">
                  <c:v>78.333803213983657</c:v>
                </c:pt>
                <c:pt idx="12">
                  <c:v>108.06315195940232</c:v>
                </c:pt>
                <c:pt idx="13">
                  <c:v>105.16633775021145</c:v>
                </c:pt>
                <c:pt idx="14">
                  <c:v>97.659994361432197</c:v>
                </c:pt>
                <c:pt idx="15">
                  <c:v>93.684804059768808</c:v>
                </c:pt>
                <c:pt idx="16">
                  <c:v>94.840710459543288</c:v>
                </c:pt>
                <c:pt idx="17">
                  <c:v>102.34705384832255</c:v>
                </c:pt>
                <c:pt idx="18">
                  <c:v>97.300535663941375</c:v>
                </c:pt>
                <c:pt idx="19">
                  <c:v>98.188610093036374</c:v>
                </c:pt>
                <c:pt idx="20">
                  <c:v>97.948970961375821</c:v>
                </c:pt>
                <c:pt idx="21">
                  <c:v>108.60586411051595</c:v>
                </c:pt>
                <c:pt idx="22">
                  <c:v>100.65548350718919</c:v>
                </c:pt>
                <c:pt idx="23">
                  <c:v>103.01663377502116</c:v>
                </c:pt>
                <c:pt idx="24">
                  <c:v>93.593177332957438</c:v>
                </c:pt>
                <c:pt idx="25">
                  <c:v>94.34733577671274</c:v>
                </c:pt>
                <c:pt idx="26">
                  <c:v>92.564138708767999</c:v>
                </c:pt>
                <c:pt idx="27">
                  <c:v>83.246405413025116</c:v>
                </c:pt>
                <c:pt idx="28">
                  <c:v>86.115026783197095</c:v>
                </c:pt>
                <c:pt idx="29">
                  <c:v>92.40907809416413</c:v>
                </c:pt>
                <c:pt idx="30">
                  <c:v>91.091062870031053</c:v>
                </c:pt>
                <c:pt idx="31">
                  <c:v>101.76910064843531</c:v>
                </c:pt>
                <c:pt idx="32">
                  <c:v>99.126021990414444</c:v>
                </c:pt>
                <c:pt idx="33">
                  <c:v>84.226106568931499</c:v>
                </c:pt>
                <c:pt idx="34">
                  <c:v>90.816182689596843</c:v>
                </c:pt>
                <c:pt idx="35">
                  <c:v>98.18156188328166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95648"/>
        <c:axId val="87597440"/>
      </c:lineChart>
      <c:catAx>
        <c:axId val="87595648"/>
        <c:scaling>
          <c:orientation val="minMax"/>
        </c:scaling>
        <c:delete val="0"/>
        <c:axPos val="b"/>
        <c:majorTickMark val="out"/>
        <c:minorTickMark val="none"/>
        <c:tickLblPos val="nextTo"/>
        <c:crossAx val="87597440"/>
        <c:crosses val="autoZero"/>
        <c:auto val="1"/>
        <c:lblAlgn val="ctr"/>
        <c:lblOffset val="100"/>
        <c:noMultiLvlLbl val="0"/>
      </c:catAx>
      <c:valAx>
        <c:axId val="87597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595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Sheet1!$V$8</c:f>
              <c:strCache>
                <c:ptCount val="1"/>
                <c:pt idx="0">
                  <c:v>Nifty </c:v>
                </c:pt>
              </c:strCache>
            </c:strRef>
          </c:tx>
          <c:marker>
            <c:symbol val="none"/>
          </c:marker>
          <c:val>
            <c:numRef>
              <c:f>Sheet1!$V$9:$V$44</c:f>
              <c:numCache>
                <c:formatCode>_(* #,##0.00_);_(* \(#,##0.00\);_(* "-"??_);_(@_)</c:formatCode>
                <c:ptCount val="36"/>
                <c:pt idx="0" formatCode="General">
                  <c:v>100</c:v>
                </c:pt>
                <c:pt idx="1">
                  <c:v>97.598543333687061</c:v>
                </c:pt>
                <c:pt idx="2">
                  <c:v>95.924620368479353</c:v>
                </c:pt>
                <c:pt idx="3">
                  <c:v>91.410713867458085</c:v>
                </c:pt>
                <c:pt idx="4">
                  <c:v>95.8126883479691</c:v>
                </c:pt>
                <c:pt idx="5">
                  <c:v>105.2322471253037</c:v>
                </c:pt>
                <c:pt idx="6">
                  <c:v>103.17660349327377</c:v>
                </c:pt>
                <c:pt idx="7">
                  <c:v>105.31327182216889</c:v>
                </c:pt>
                <c:pt idx="8">
                  <c:v>101.72988083139236</c:v>
                </c:pt>
                <c:pt idx="9">
                  <c:v>104.86138358189261</c:v>
                </c:pt>
                <c:pt idx="10">
                  <c:v>111.99893043881228</c:v>
                </c:pt>
                <c:pt idx="11">
                  <c:v>111.8686204170798</c:v>
                </c:pt>
                <c:pt idx="12">
                  <c:v>120.78199716795335</c:v>
                </c:pt>
                <c:pt idx="13">
                  <c:v>127.1535821390174</c:v>
                </c:pt>
                <c:pt idx="14">
                  <c:v>128.99037836047341</c:v>
                </c:pt>
                <c:pt idx="15">
                  <c:v>132.88366656715888</c:v>
                </c:pt>
                <c:pt idx="16">
                  <c:v>133.05823713088873</c:v>
                </c:pt>
                <c:pt idx="17">
                  <c:v>139.02889138555545</c:v>
                </c:pt>
                <c:pt idx="18">
                  <c:v>143.4734623614755</c:v>
                </c:pt>
                <c:pt idx="19">
                  <c:v>138.36901285811641</c:v>
                </c:pt>
                <c:pt idx="20">
                  <c:v>147.15960046506859</c:v>
                </c:pt>
                <c:pt idx="21">
                  <c:v>147.7559839436652</c:v>
                </c:pt>
                <c:pt idx="22">
                  <c:v>141.84882472113512</c:v>
                </c:pt>
                <c:pt idx="23">
                  <c:v>136.67838410740396</c:v>
                </c:pt>
                <c:pt idx="24">
                  <c:v>140.89075445439778</c:v>
                </c:pt>
                <c:pt idx="25">
                  <c:v>139.80236599679887</c:v>
                </c:pt>
                <c:pt idx="26">
                  <c:v>142.54795531254828</c:v>
                </c:pt>
                <c:pt idx="27">
                  <c:v>133.16682473666984</c:v>
                </c:pt>
                <c:pt idx="28">
                  <c:v>132.79261676182384</c:v>
                </c:pt>
                <c:pt idx="29">
                  <c:v>134.74552146687208</c:v>
                </c:pt>
                <c:pt idx="30">
                  <c:v>132.5645844268505</c:v>
                </c:pt>
                <c:pt idx="31">
                  <c:v>132.75002028312059</c:v>
                </c:pt>
                <c:pt idx="32">
                  <c:v>126.35504069709347</c:v>
                </c:pt>
                <c:pt idx="33">
                  <c:v>116.72415535358452</c:v>
                </c:pt>
                <c:pt idx="34">
                  <c:v>129.27604891306646</c:v>
                </c:pt>
                <c:pt idx="35">
                  <c:v>131.13707179783839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Sheet1!$Y$8</c:f>
              <c:strCache>
                <c:ptCount val="1"/>
                <c:pt idx="0">
                  <c:v>Shipping </c:v>
                </c:pt>
              </c:strCache>
            </c:strRef>
          </c:tx>
          <c:marker>
            <c:symbol val="none"/>
          </c:marker>
          <c:val>
            <c:numRef>
              <c:f>Sheet1!$Y$9:$Y$44</c:f>
              <c:numCache>
                <c:formatCode>_(* #,##0.00_);_(* \(#,##0.00\);_(* "-"??_);_(@_)</c:formatCode>
                <c:ptCount val="36"/>
                <c:pt idx="0" formatCode="General">
                  <c:v>100</c:v>
                </c:pt>
                <c:pt idx="1">
                  <c:v>93.596730245231612</c:v>
                </c:pt>
                <c:pt idx="2">
                  <c:v>80.245231607629421</c:v>
                </c:pt>
                <c:pt idx="3">
                  <c:v>83.514986376021781</c:v>
                </c:pt>
                <c:pt idx="4">
                  <c:v>102.17983651226156</c:v>
                </c:pt>
                <c:pt idx="5">
                  <c:v>94.14168937329697</c:v>
                </c:pt>
                <c:pt idx="6">
                  <c:v>97.956403269754745</c:v>
                </c:pt>
                <c:pt idx="7">
                  <c:v>115.80381471389643</c:v>
                </c:pt>
                <c:pt idx="8">
                  <c:v>100.27247956403266</c:v>
                </c:pt>
                <c:pt idx="9">
                  <c:v>96.321525885558572</c:v>
                </c:pt>
                <c:pt idx="10">
                  <c:v>113.07901907356946</c:v>
                </c:pt>
                <c:pt idx="11">
                  <c:v>116.34877384196183</c:v>
                </c:pt>
                <c:pt idx="12">
                  <c:v>163.07901907356944</c:v>
                </c:pt>
                <c:pt idx="13">
                  <c:v>188.41961852861033</c:v>
                </c:pt>
                <c:pt idx="14">
                  <c:v>158.03814713896455</c:v>
                </c:pt>
                <c:pt idx="15">
                  <c:v>163.89645776566755</c:v>
                </c:pt>
                <c:pt idx="16">
                  <c:v>155.04087193460487</c:v>
                </c:pt>
                <c:pt idx="17">
                  <c:v>164.16893732970021</c:v>
                </c:pt>
                <c:pt idx="18">
                  <c:v>169.34604904632144</c:v>
                </c:pt>
                <c:pt idx="19">
                  <c:v>159.26430517711165</c:v>
                </c:pt>
                <c:pt idx="20">
                  <c:v>153.26975476839232</c:v>
                </c:pt>
                <c:pt idx="21">
                  <c:v>161.17166212534056</c:v>
                </c:pt>
                <c:pt idx="22">
                  <c:v>126.56675749318799</c:v>
                </c:pt>
                <c:pt idx="23">
                  <c:v>128.06539509536782</c:v>
                </c:pt>
                <c:pt idx="24">
                  <c:v>141.82561307901904</c:v>
                </c:pt>
                <c:pt idx="25">
                  <c:v>136.51226158038145</c:v>
                </c:pt>
                <c:pt idx="26">
                  <c:v>176.15803814713894</c:v>
                </c:pt>
                <c:pt idx="27">
                  <c:v>184.87738419618523</c:v>
                </c:pt>
                <c:pt idx="28">
                  <c:v>205.72207084468661</c:v>
                </c:pt>
                <c:pt idx="29">
                  <c:v>215.53133514986368</c:v>
                </c:pt>
                <c:pt idx="30">
                  <c:v>226.02179836512258</c:v>
                </c:pt>
                <c:pt idx="31">
                  <c:v>254.35967302452309</c:v>
                </c:pt>
                <c:pt idx="32">
                  <c:v>223.29700272479562</c:v>
                </c:pt>
                <c:pt idx="33">
                  <c:v>150.95367847411441</c:v>
                </c:pt>
                <c:pt idx="34">
                  <c:v>176.97547683923702</c:v>
                </c:pt>
                <c:pt idx="35">
                  <c:v>190.5994550408719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4016"/>
        <c:axId val="89655552"/>
      </c:lineChart>
      <c:catAx>
        <c:axId val="89654016"/>
        <c:scaling>
          <c:orientation val="minMax"/>
        </c:scaling>
        <c:delete val="0"/>
        <c:axPos val="b"/>
        <c:majorTickMark val="out"/>
        <c:minorTickMark val="none"/>
        <c:tickLblPos val="nextTo"/>
        <c:crossAx val="89655552"/>
        <c:crosses val="autoZero"/>
        <c:auto val="1"/>
        <c:lblAlgn val="ctr"/>
        <c:lblOffset val="100"/>
        <c:noMultiLvlLbl val="0"/>
      </c:catAx>
      <c:valAx>
        <c:axId val="89655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654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Sheet1!$V$8</c:f>
              <c:strCache>
                <c:ptCount val="1"/>
                <c:pt idx="0">
                  <c:v>Nifty </c:v>
                </c:pt>
              </c:strCache>
            </c:strRef>
          </c:tx>
          <c:marker>
            <c:symbol val="none"/>
          </c:marker>
          <c:val>
            <c:numRef>
              <c:f>Sheet1!$V$9:$V$44</c:f>
              <c:numCache>
                <c:formatCode>_(* #,##0.00_);_(* \(#,##0.00\);_(* "-"??_);_(@_)</c:formatCode>
                <c:ptCount val="36"/>
                <c:pt idx="0" formatCode="General">
                  <c:v>100</c:v>
                </c:pt>
                <c:pt idx="1">
                  <c:v>97.598543333687061</c:v>
                </c:pt>
                <c:pt idx="2">
                  <c:v>95.924620368479353</c:v>
                </c:pt>
                <c:pt idx="3">
                  <c:v>91.410713867458085</c:v>
                </c:pt>
                <c:pt idx="4">
                  <c:v>95.8126883479691</c:v>
                </c:pt>
                <c:pt idx="5">
                  <c:v>105.2322471253037</c:v>
                </c:pt>
                <c:pt idx="6">
                  <c:v>103.17660349327377</c:v>
                </c:pt>
                <c:pt idx="7">
                  <c:v>105.31327182216889</c:v>
                </c:pt>
                <c:pt idx="8">
                  <c:v>101.72988083139236</c:v>
                </c:pt>
                <c:pt idx="9">
                  <c:v>104.86138358189261</c:v>
                </c:pt>
                <c:pt idx="10">
                  <c:v>111.99893043881228</c:v>
                </c:pt>
                <c:pt idx="11">
                  <c:v>111.8686204170798</c:v>
                </c:pt>
                <c:pt idx="12">
                  <c:v>120.78199716795335</c:v>
                </c:pt>
                <c:pt idx="13">
                  <c:v>127.1535821390174</c:v>
                </c:pt>
                <c:pt idx="14">
                  <c:v>128.99037836047341</c:v>
                </c:pt>
                <c:pt idx="15">
                  <c:v>132.88366656715888</c:v>
                </c:pt>
                <c:pt idx="16">
                  <c:v>133.05823713088873</c:v>
                </c:pt>
                <c:pt idx="17">
                  <c:v>139.02889138555545</c:v>
                </c:pt>
                <c:pt idx="18">
                  <c:v>143.4734623614755</c:v>
                </c:pt>
                <c:pt idx="19">
                  <c:v>138.36901285811641</c:v>
                </c:pt>
                <c:pt idx="20">
                  <c:v>147.15960046506859</c:v>
                </c:pt>
                <c:pt idx="21">
                  <c:v>147.7559839436652</c:v>
                </c:pt>
                <c:pt idx="22">
                  <c:v>141.84882472113512</c:v>
                </c:pt>
                <c:pt idx="23">
                  <c:v>136.67838410740396</c:v>
                </c:pt>
                <c:pt idx="24">
                  <c:v>140.89075445439778</c:v>
                </c:pt>
                <c:pt idx="25">
                  <c:v>139.80236599679887</c:v>
                </c:pt>
                <c:pt idx="26">
                  <c:v>142.54795531254828</c:v>
                </c:pt>
                <c:pt idx="27">
                  <c:v>133.16682473666984</c:v>
                </c:pt>
                <c:pt idx="28">
                  <c:v>132.79261676182384</c:v>
                </c:pt>
                <c:pt idx="29">
                  <c:v>134.74552146687208</c:v>
                </c:pt>
                <c:pt idx="30">
                  <c:v>132.5645844268505</c:v>
                </c:pt>
                <c:pt idx="31">
                  <c:v>132.75002028312059</c:v>
                </c:pt>
                <c:pt idx="32">
                  <c:v>126.35504069709347</c:v>
                </c:pt>
                <c:pt idx="33">
                  <c:v>116.72415535358452</c:v>
                </c:pt>
                <c:pt idx="34">
                  <c:v>129.27604891306646</c:v>
                </c:pt>
                <c:pt idx="35">
                  <c:v>131.13707179783839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Sheet1!$Z$8</c:f>
              <c:strCache>
                <c:ptCount val="1"/>
                <c:pt idx="0">
                  <c:v>MOIL</c:v>
                </c:pt>
              </c:strCache>
            </c:strRef>
          </c:tx>
          <c:marker>
            <c:symbol val="none"/>
          </c:marker>
          <c:val>
            <c:numRef>
              <c:f>Sheet1!$Z$9:$Z$44</c:f>
              <c:numCache>
                <c:formatCode>_(* #,##0.00_);_(* \(#,##0.00\);_(* "-"??_);_(@_)</c:formatCode>
                <c:ptCount val="36"/>
                <c:pt idx="0" formatCode="General">
                  <c:v>100</c:v>
                </c:pt>
                <c:pt idx="1">
                  <c:v>100.93515168382967</c:v>
                </c:pt>
                <c:pt idx="2">
                  <c:v>94.923462287781803</c:v>
                </c:pt>
                <c:pt idx="3">
                  <c:v>107.98775396604508</c:v>
                </c:pt>
                <c:pt idx="4">
                  <c:v>104.67019204007791</c:v>
                </c:pt>
                <c:pt idx="5">
                  <c:v>120.56220428611186</c:v>
                </c:pt>
                <c:pt idx="6">
                  <c:v>117.89034233231281</c:v>
                </c:pt>
                <c:pt idx="7">
                  <c:v>124.36960757027552</c:v>
                </c:pt>
                <c:pt idx="8">
                  <c:v>115.23517951572501</c:v>
                </c:pt>
                <c:pt idx="9">
                  <c:v>121.93709991650428</c:v>
                </c:pt>
                <c:pt idx="10">
                  <c:v>131.67826328972998</c:v>
                </c:pt>
                <c:pt idx="11">
                  <c:v>133.5374338992485</c:v>
                </c:pt>
                <c:pt idx="12">
                  <c:v>162.36571110492619</c:v>
                </c:pt>
                <c:pt idx="13">
                  <c:v>169.90258836626771</c:v>
                </c:pt>
                <c:pt idx="14">
                  <c:v>156.13136654606177</c:v>
                </c:pt>
                <c:pt idx="15">
                  <c:v>156.4876148065683</c:v>
                </c:pt>
                <c:pt idx="16">
                  <c:v>151.66713053158918</c:v>
                </c:pt>
                <c:pt idx="17">
                  <c:v>164.85944892847201</c:v>
                </c:pt>
                <c:pt idx="18">
                  <c:v>167.90982465905921</c:v>
                </c:pt>
                <c:pt idx="19">
                  <c:v>167.69830225438346</c:v>
                </c:pt>
                <c:pt idx="20">
                  <c:v>155.16281658780957</c:v>
                </c:pt>
                <c:pt idx="21">
                  <c:v>152.97522961313658</c:v>
                </c:pt>
                <c:pt idx="22">
                  <c:v>149.20122460339545</c:v>
                </c:pt>
                <c:pt idx="23">
                  <c:v>136.73810186473693</c:v>
                </c:pt>
                <c:pt idx="24">
                  <c:v>131.31644865015301</c:v>
                </c:pt>
                <c:pt idx="25">
                  <c:v>133.15335374338986</c:v>
                </c:pt>
                <c:pt idx="26">
                  <c:v>125.41052045644302</c:v>
                </c:pt>
                <c:pt idx="27">
                  <c:v>114.05510715279705</c:v>
                </c:pt>
                <c:pt idx="28">
                  <c:v>107.94878931255214</c:v>
                </c:pt>
                <c:pt idx="29">
                  <c:v>116.5711104926245</c:v>
                </c:pt>
                <c:pt idx="30">
                  <c:v>108.71694962426938</c:v>
                </c:pt>
                <c:pt idx="31">
                  <c:v>115.04035624826047</c:v>
                </c:pt>
                <c:pt idx="32">
                  <c:v>111.53353743389923</c:v>
                </c:pt>
                <c:pt idx="33">
                  <c:v>105.78903423323126</c:v>
                </c:pt>
                <c:pt idx="34">
                  <c:v>121.18007236292789</c:v>
                </c:pt>
                <c:pt idx="35">
                  <c:v>132.92513220150289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4128"/>
        <c:axId val="89686400"/>
      </c:lineChart>
      <c:catAx>
        <c:axId val="89664128"/>
        <c:scaling>
          <c:orientation val="minMax"/>
        </c:scaling>
        <c:delete val="0"/>
        <c:axPos val="b"/>
        <c:majorTickMark val="out"/>
        <c:minorTickMark val="none"/>
        <c:tickLblPos val="nextTo"/>
        <c:crossAx val="89686400"/>
        <c:crosses val="autoZero"/>
        <c:auto val="1"/>
        <c:lblAlgn val="ctr"/>
        <c:lblOffset val="100"/>
        <c:noMultiLvlLbl val="0"/>
      </c:catAx>
      <c:valAx>
        <c:axId val="89686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6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Sheet1!$V$8</c:f>
              <c:strCache>
                <c:ptCount val="1"/>
                <c:pt idx="0">
                  <c:v>Nifty </c:v>
                </c:pt>
              </c:strCache>
            </c:strRef>
          </c:tx>
          <c:marker>
            <c:symbol val="none"/>
          </c:marker>
          <c:val>
            <c:numRef>
              <c:f>Sheet1!$V$9:$V$44</c:f>
              <c:numCache>
                <c:formatCode>_(* #,##0.00_);_(* \(#,##0.00\);_(* "-"??_);_(@_)</c:formatCode>
                <c:ptCount val="36"/>
                <c:pt idx="0" formatCode="General">
                  <c:v>100</c:v>
                </c:pt>
                <c:pt idx="1">
                  <c:v>97.598543333687061</c:v>
                </c:pt>
                <c:pt idx="2">
                  <c:v>95.924620368479353</c:v>
                </c:pt>
                <c:pt idx="3">
                  <c:v>91.410713867458085</c:v>
                </c:pt>
                <c:pt idx="4">
                  <c:v>95.8126883479691</c:v>
                </c:pt>
                <c:pt idx="5">
                  <c:v>105.2322471253037</c:v>
                </c:pt>
                <c:pt idx="6">
                  <c:v>103.17660349327377</c:v>
                </c:pt>
                <c:pt idx="7">
                  <c:v>105.31327182216889</c:v>
                </c:pt>
                <c:pt idx="8">
                  <c:v>101.72988083139236</c:v>
                </c:pt>
                <c:pt idx="9">
                  <c:v>104.86138358189261</c:v>
                </c:pt>
                <c:pt idx="10">
                  <c:v>111.99893043881228</c:v>
                </c:pt>
                <c:pt idx="11">
                  <c:v>111.8686204170798</c:v>
                </c:pt>
                <c:pt idx="12">
                  <c:v>120.78199716795335</c:v>
                </c:pt>
                <c:pt idx="13">
                  <c:v>127.1535821390174</c:v>
                </c:pt>
                <c:pt idx="14">
                  <c:v>128.99037836047341</c:v>
                </c:pt>
                <c:pt idx="15">
                  <c:v>132.88366656715888</c:v>
                </c:pt>
                <c:pt idx="16">
                  <c:v>133.05823713088873</c:v>
                </c:pt>
                <c:pt idx="17">
                  <c:v>139.02889138555545</c:v>
                </c:pt>
                <c:pt idx="18">
                  <c:v>143.4734623614755</c:v>
                </c:pt>
                <c:pt idx="19">
                  <c:v>138.36901285811641</c:v>
                </c:pt>
                <c:pt idx="20">
                  <c:v>147.15960046506859</c:v>
                </c:pt>
                <c:pt idx="21">
                  <c:v>147.7559839436652</c:v>
                </c:pt>
                <c:pt idx="22">
                  <c:v>141.84882472113512</c:v>
                </c:pt>
                <c:pt idx="23">
                  <c:v>136.67838410740396</c:v>
                </c:pt>
                <c:pt idx="24">
                  <c:v>140.89075445439778</c:v>
                </c:pt>
                <c:pt idx="25">
                  <c:v>139.80236599679887</c:v>
                </c:pt>
                <c:pt idx="26">
                  <c:v>142.54795531254828</c:v>
                </c:pt>
                <c:pt idx="27">
                  <c:v>133.16682473666984</c:v>
                </c:pt>
                <c:pt idx="28">
                  <c:v>132.79261676182384</c:v>
                </c:pt>
                <c:pt idx="29">
                  <c:v>134.74552146687208</c:v>
                </c:pt>
                <c:pt idx="30">
                  <c:v>132.5645844268505</c:v>
                </c:pt>
                <c:pt idx="31">
                  <c:v>132.75002028312059</c:v>
                </c:pt>
                <c:pt idx="32">
                  <c:v>126.35504069709347</c:v>
                </c:pt>
                <c:pt idx="33">
                  <c:v>116.72415535358452</c:v>
                </c:pt>
                <c:pt idx="34">
                  <c:v>129.27604891306646</c:v>
                </c:pt>
                <c:pt idx="35">
                  <c:v>131.13707179783839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Sheet1!$AA$8</c:f>
              <c:strCache>
                <c:ptCount val="1"/>
                <c:pt idx="0">
                  <c:v>Crompton </c:v>
                </c:pt>
              </c:strCache>
            </c:strRef>
          </c:tx>
          <c:marker>
            <c:symbol val="none"/>
          </c:marker>
          <c:val>
            <c:numRef>
              <c:f>Sheet1!$AA$9:$AA$44</c:f>
              <c:numCache>
                <c:formatCode>_(* #,##0.00_);_(* \(#,##0.00\);_(* "-"??_);_(@_)</c:formatCode>
                <c:ptCount val="36"/>
                <c:pt idx="0" formatCode="General">
                  <c:v>100</c:v>
                </c:pt>
                <c:pt idx="1">
                  <c:v>93.127332813663671</c:v>
                </c:pt>
                <c:pt idx="2">
                  <c:v>90.126566337132402</c:v>
                </c:pt>
                <c:pt idx="3">
                  <c:v>86.808461206082299</c:v>
                </c:pt>
                <c:pt idx="4">
                  <c:v>92.106811653048851</c:v>
                </c:pt>
                <c:pt idx="5">
                  <c:v>113.03292374969871</c:v>
                </c:pt>
                <c:pt idx="6">
                  <c:v>134.21177768272213</c:v>
                </c:pt>
                <c:pt idx="7">
                  <c:v>138.29516511815245</c:v>
                </c:pt>
                <c:pt idx="8">
                  <c:v>124.43333934065647</c:v>
                </c:pt>
                <c:pt idx="9">
                  <c:v>138.57450564435052</c:v>
                </c:pt>
                <c:pt idx="10">
                  <c:v>172.97540544002919</c:v>
                </c:pt>
                <c:pt idx="11">
                  <c:v>177.50478233586438</c:v>
                </c:pt>
                <c:pt idx="12">
                  <c:v>196.91596333940578</c:v>
                </c:pt>
                <c:pt idx="13">
                  <c:v>216.43495046129726</c:v>
                </c:pt>
                <c:pt idx="14">
                  <c:v>210.13453508747165</c:v>
                </c:pt>
                <c:pt idx="15">
                  <c:v>210.45871340508828</c:v>
                </c:pt>
                <c:pt idx="16">
                  <c:v>217.32084968157568</c:v>
                </c:pt>
                <c:pt idx="17">
                  <c:v>204.14092745831607</c:v>
                </c:pt>
                <c:pt idx="18">
                  <c:v>206.46934419573162</c:v>
                </c:pt>
                <c:pt idx="19">
                  <c:v>203.65368288716294</c:v>
                </c:pt>
                <c:pt idx="20">
                  <c:v>205.27815715591609</c:v>
                </c:pt>
                <c:pt idx="21">
                  <c:v>195.74464389239799</c:v>
                </c:pt>
                <c:pt idx="22">
                  <c:v>180.21969432134256</c:v>
                </c:pt>
                <c:pt idx="23">
                  <c:v>183.15097850608726</c:v>
                </c:pt>
                <c:pt idx="24">
                  <c:v>182.55386506104668</c:v>
                </c:pt>
                <c:pt idx="25">
                  <c:v>176.41988148926603</c:v>
                </c:pt>
                <c:pt idx="26">
                  <c:v>199.43589064355797</c:v>
                </c:pt>
                <c:pt idx="27">
                  <c:v>185.59371532670787</c:v>
                </c:pt>
                <c:pt idx="28">
                  <c:v>185.37658316487494</c:v>
                </c:pt>
                <c:pt idx="29">
                  <c:v>188.90498079466028</c:v>
                </c:pt>
                <c:pt idx="30">
                  <c:v>209.36968704741514</c:v>
                </c:pt>
                <c:pt idx="31">
                  <c:v>208.71829056191632</c:v>
                </c:pt>
                <c:pt idx="32">
                  <c:v>186.13654573129025</c:v>
                </c:pt>
                <c:pt idx="33">
                  <c:v>141.0273391104964</c:v>
                </c:pt>
                <c:pt idx="34">
                  <c:v>53.03453052769629</c:v>
                </c:pt>
                <c:pt idx="35">
                  <c:v>62.588345648345765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9072"/>
        <c:axId val="89700608"/>
      </c:lineChart>
      <c:catAx>
        <c:axId val="89699072"/>
        <c:scaling>
          <c:orientation val="minMax"/>
        </c:scaling>
        <c:delete val="0"/>
        <c:axPos val="b"/>
        <c:majorTickMark val="out"/>
        <c:minorTickMark val="none"/>
        <c:tickLblPos val="nextTo"/>
        <c:crossAx val="89700608"/>
        <c:crosses val="autoZero"/>
        <c:auto val="1"/>
        <c:lblAlgn val="ctr"/>
        <c:lblOffset val="100"/>
        <c:noMultiLvlLbl val="0"/>
      </c:catAx>
      <c:valAx>
        <c:axId val="89700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699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Sheet1!$V$8</c:f>
              <c:strCache>
                <c:ptCount val="1"/>
                <c:pt idx="0">
                  <c:v>Nifty </c:v>
                </c:pt>
              </c:strCache>
            </c:strRef>
          </c:tx>
          <c:marker>
            <c:symbol val="none"/>
          </c:marker>
          <c:val>
            <c:numRef>
              <c:f>Sheet1!$V$9:$V$44</c:f>
              <c:numCache>
                <c:formatCode>_(* #,##0.00_);_(* \(#,##0.00\);_(* "-"??_);_(@_)</c:formatCode>
                <c:ptCount val="36"/>
                <c:pt idx="0" formatCode="General">
                  <c:v>100</c:v>
                </c:pt>
                <c:pt idx="1">
                  <c:v>97.598543333687061</c:v>
                </c:pt>
                <c:pt idx="2">
                  <c:v>95.924620368479353</c:v>
                </c:pt>
                <c:pt idx="3">
                  <c:v>91.410713867458085</c:v>
                </c:pt>
                <c:pt idx="4">
                  <c:v>95.8126883479691</c:v>
                </c:pt>
                <c:pt idx="5">
                  <c:v>105.2322471253037</c:v>
                </c:pt>
                <c:pt idx="6">
                  <c:v>103.17660349327377</c:v>
                </c:pt>
                <c:pt idx="7">
                  <c:v>105.31327182216889</c:v>
                </c:pt>
                <c:pt idx="8">
                  <c:v>101.72988083139236</c:v>
                </c:pt>
                <c:pt idx="9">
                  <c:v>104.86138358189261</c:v>
                </c:pt>
                <c:pt idx="10">
                  <c:v>111.99893043881228</c:v>
                </c:pt>
                <c:pt idx="11">
                  <c:v>111.8686204170798</c:v>
                </c:pt>
                <c:pt idx="12">
                  <c:v>120.78199716795335</c:v>
                </c:pt>
                <c:pt idx="13">
                  <c:v>127.1535821390174</c:v>
                </c:pt>
                <c:pt idx="14">
                  <c:v>128.99037836047341</c:v>
                </c:pt>
                <c:pt idx="15">
                  <c:v>132.88366656715888</c:v>
                </c:pt>
                <c:pt idx="16">
                  <c:v>133.05823713088873</c:v>
                </c:pt>
                <c:pt idx="17">
                  <c:v>139.02889138555545</c:v>
                </c:pt>
                <c:pt idx="18">
                  <c:v>143.4734623614755</c:v>
                </c:pt>
                <c:pt idx="19">
                  <c:v>138.36901285811641</c:v>
                </c:pt>
                <c:pt idx="20">
                  <c:v>147.15960046506859</c:v>
                </c:pt>
                <c:pt idx="21">
                  <c:v>147.7559839436652</c:v>
                </c:pt>
                <c:pt idx="22">
                  <c:v>141.84882472113512</c:v>
                </c:pt>
                <c:pt idx="23">
                  <c:v>136.67838410740396</c:v>
                </c:pt>
                <c:pt idx="24">
                  <c:v>140.89075445439778</c:v>
                </c:pt>
                <c:pt idx="25">
                  <c:v>139.80236599679887</c:v>
                </c:pt>
                <c:pt idx="26">
                  <c:v>142.54795531254828</c:v>
                </c:pt>
                <c:pt idx="27">
                  <c:v>133.16682473666984</c:v>
                </c:pt>
                <c:pt idx="28">
                  <c:v>132.79261676182384</c:v>
                </c:pt>
                <c:pt idx="29">
                  <c:v>134.74552146687208</c:v>
                </c:pt>
                <c:pt idx="30">
                  <c:v>132.5645844268505</c:v>
                </c:pt>
                <c:pt idx="31">
                  <c:v>132.75002028312059</c:v>
                </c:pt>
                <c:pt idx="32">
                  <c:v>126.35504069709347</c:v>
                </c:pt>
                <c:pt idx="33">
                  <c:v>116.72415535358452</c:v>
                </c:pt>
                <c:pt idx="34">
                  <c:v>129.27604891306646</c:v>
                </c:pt>
                <c:pt idx="35">
                  <c:v>131.13707179783839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Sheet1!$AB$8</c:f>
              <c:strCache>
                <c:ptCount val="1"/>
                <c:pt idx="0">
                  <c:v>R Pow</c:v>
                </c:pt>
              </c:strCache>
            </c:strRef>
          </c:tx>
          <c:marker>
            <c:symbol val="none"/>
          </c:marker>
          <c:val>
            <c:numRef>
              <c:f>Sheet1!$AB$9:$AB$44</c:f>
              <c:numCache>
                <c:formatCode>_(* #,##0.00_);_(* \(#,##0.00\);_(* "-"??_);_(@_)</c:formatCode>
                <c:ptCount val="36"/>
                <c:pt idx="0" formatCode="General">
                  <c:v>100</c:v>
                </c:pt>
                <c:pt idx="1">
                  <c:v>93.827929250248346</c:v>
                </c:pt>
                <c:pt idx="2">
                  <c:v>106.02825838781897</c:v>
                </c:pt>
                <c:pt idx="3">
                  <c:v>98.33059052024494</c:v>
                </c:pt>
                <c:pt idx="4">
                  <c:v>97.967353111239632</c:v>
                </c:pt>
                <c:pt idx="5">
                  <c:v>106.24620083322218</c:v>
                </c:pt>
                <c:pt idx="6">
                  <c:v>104.43001378819555</c:v>
                </c:pt>
                <c:pt idx="7">
                  <c:v>106.31884831502325</c:v>
                </c:pt>
                <c:pt idx="8">
                  <c:v>90.197037761864564</c:v>
                </c:pt>
                <c:pt idx="9">
                  <c:v>89.906447834660298</c:v>
                </c:pt>
                <c:pt idx="10">
                  <c:v>102.61530934483835</c:v>
                </c:pt>
                <c:pt idx="11">
                  <c:v>99.418820145591525</c:v>
                </c:pt>
                <c:pt idx="12">
                  <c:v>137.47275719432466</c:v>
                </c:pt>
                <c:pt idx="13">
                  <c:v>157.37223680113868</c:v>
                </c:pt>
                <c:pt idx="14">
                  <c:v>134.35039807854827</c:v>
                </c:pt>
                <c:pt idx="15">
                  <c:v>108.27884772198257</c:v>
                </c:pt>
                <c:pt idx="16">
                  <c:v>102.10677697223092</c:v>
                </c:pt>
                <c:pt idx="17">
                  <c:v>110.8941570668209</c:v>
                </c:pt>
                <c:pt idx="18">
                  <c:v>98.330590520244954</c:v>
                </c:pt>
                <c:pt idx="19">
                  <c:v>89.688505389257102</c:v>
                </c:pt>
                <c:pt idx="20">
                  <c:v>94.552921466589609</c:v>
                </c:pt>
                <c:pt idx="21">
                  <c:v>93.02880695043666</c:v>
                </c:pt>
                <c:pt idx="22">
                  <c:v>82.062002401814738</c:v>
                </c:pt>
                <c:pt idx="23">
                  <c:v>82.279944847217919</c:v>
                </c:pt>
                <c:pt idx="24">
                  <c:v>76.761701433675825</c:v>
                </c:pt>
                <c:pt idx="25">
                  <c:v>65.141069548844314</c:v>
                </c:pt>
                <c:pt idx="26">
                  <c:v>61.946062951266882</c:v>
                </c:pt>
                <c:pt idx="27">
                  <c:v>54.466337529096059</c:v>
                </c:pt>
                <c:pt idx="28">
                  <c:v>62.454595323874337</c:v>
                </c:pt>
                <c:pt idx="29">
                  <c:v>73.276104908894126</c:v>
                </c:pt>
                <c:pt idx="30">
                  <c:v>77.910717727468153</c:v>
                </c:pt>
                <c:pt idx="31">
                  <c:v>84.211774822458437</c:v>
                </c:pt>
                <c:pt idx="32">
                  <c:v>75.167904639060623</c:v>
                </c:pt>
                <c:pt idx="33">
                  <c:v>65.975774288721837</c:v>
                </c:pt>
                <c:pt idx="34">
                  <c:v>73.240522468828289</c:v>
                </c:pt>
                <c:pt idx="35">
                  <c:v>75.538555056412989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9568"/>
        <c:axId val="89711360"/>
      </c:lineChart>
      <c:catAx>
        <c:axId val="89709568"/>
        <c:scaling>
          <c:orientation val="minMax"/>
        </c:scaling>
        <c:delete val="0"/>
        <c:axPos val="b"/>
        <c:majorTickMark val="out"/>
        <c:minorTickMark val="none"/>
        <c:tickLblPos val="nextTo"/>
        <c:crossAx val="89711360"/>
        <c:crosses val="autoZero"/>
        <c:auto val="1"/>
        <c:lblAlgn val="ctr"/>
        <c:lblOffset val="100"/>
        <c:noMultiLvlLbl val="0"/>
      </c:catAx>
      <c:valAx>
        <c:axId val="89711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709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Sheet1!$V$8</c:f>
              <c:strCache>
                <c:ptCount val="1"/>
                <c:pt idx="0">
                  <c:v>Nifty </c:v>
                </c:pt>
              </c:strCache>
            </c:strRef>
          </c:tx>
          <c:marker>
            <c:symbol val="none"/>
          </c:marker>
          <c:val>
            <c:numRef>
              <c:f>Sheet1!$V$9:$V$44</c:f>
              <c:numCache>
                <c:formatCode>_(* #,##0.00_);_(* \(#,##0.00\);_(* "-"??_);_(@_)</c:formatCode>
                <c:ptCount val="36"/>
                <c:pt idx="0" formatCode="General">
                  <c:v>100</c:v>
                </c:pt>
                <c:pt idx="1">
                  <c:v>97.598543333687061</c:v>
                </c:pt>
                <c:pt idx="2">
                  <c:v>95.924620368479353</c:v>
                </c:pt>
                <c:pt idx="3">
                  <c:v>91.410713867458085</c:v>
                </c:pt>
                <c:pt idx="4">
                  <c:v>95.8126883479691</c:v>
                </c:pt>
                <c:pt idx="5">
                  <c:v>105.2322471253037</c:v>
                </c:pt>
                <c:pt idx="6">
                  <c:v>103.17660349327377</c:v>
                </c:pt>
                <c:pt idx="7">
                  <c:v>105.31327182216889</c:v>
                </c:pt>
                <c:pt idx="8">
                  <c:v>101.72988083139236</c:v>
                </c:pt>
                <c:pt idx="9">
                  <c:v>104.86138358189261</c:v>
                </c:pt>
                <c:pt idx="10">
                  <c:v>111.99893043881228</c:v>
                </c:pt>
                <c:pt idx="11">
                  <c:v>111.8686204170798</c:v>
                </c:pt>
                <c:pt idx="12">
                  <c:v>120.78199716795335</c:v>
                </c:pt>
                <c:pt idx="13">
                  <c:v>127.1535821390174</c:v>
                </c:pt>
                <c:pt idx="14">
                  <c:v>128.99037836047341</c:v>
                </c:pt>
                <c:pt idx="15">
                  <c:v>132.88366656715888</c:v>
                </c:pt>
                <c:pt idx="16">
                  <c:v>133.05823713088873</c:v>
                </c:pt>
                <c:pt idx="17">
                  <c:v>139.02889138555545</c:v>
                </c:pt>
                <c:pt idx="18">
                  <c:v>143.4734623614755</c:v>
                </c:pt>
                <c:pt idx="19">
                  <c:v>138.36901285811641</c:v>
                </c:pt>
                <c:pt idx="20">
                  <c:v>147.15960046506859</c:v>
                </c:pt>
                <c:pt idx="21">
                  <c:v>147.7559839436652</c:v>
                </c:pt>
                <c:pt idx="22">
                  <c:v>141.84882472113512</c:v>
                </c:pt>
                <c:pt idx="23">
                  <c:v>136.67838410740396</c:v>
                </c:pt>
                <c:pt idx="24">
                  <c:v>140.89075445439778</c:v>
                </c:pt>
                <c:pt idx="25">
                  <c:v>139.80236599679887</c:v>
                </c:pt>
                <c:pt idx="26">
                  <c:v>142.54795531254828</c:v>
                </c:pt>
                <c:pt idx="27">
                  <c:v>133.16682473666984</c:v>
                </c:pt>
                <c:pt idx="28">
                  <c:v>132.79261676182384</c:v>
                </c:pt>
                <c:pt idx="29">
                  <c:v>134.74552146687208</c:v>
                </c:pt>
                <c:pt idx="30">
                  <c:v>132.5645844268505</c:v>
                </c:pt>
                <c:pt idx="31">
                  <c:v>132.75002028312059</c:v>
                </c:pt>
                <c:pt idx="32">
                  <c:v>126.35504069709347</c:v>
                </c:pt>
                <c:pt idx="33">
                  <c:v>116.72415535358452</c:v>
                </c:pt>
                <c:pt idx="34">
                  <c:v>129.27604891306646</c:v>
                </c:pt>
                <c:pt idx="35">
                  <c:v>131.13707179783839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Sheet1!$AC$8</c:f>
              <c:strCache>
                <c:ptCount val="1"/>
                <c:pt idx="0">
                  <c:v>R com</c:v>
                </c:pt>
              </c:strCache>
            </c:strRef>
          </c:tx>
          <c:marker>
            <c:symbol val="none"/>
          </c:marker>
          <c:val>
            <c:numRef>
              <c:f>Sheet1!$AC$9:$AC$44</c:f>
              <c:numCache>
                <c:formatCode>_(* #,##0.00_);_(* \(#,##0.00\);_(* "-"??_);_(@_)</c:formatCode>
                <c:ptCount val="36"/>
                <c:pt idx="0" formatCode="General">
                  <c:v>100</c:v>
                </c:pt>
                <c:pt idx="1">
                  <c:v>111.42184557438794</c:v>
                </c:pt>
                <c:pt idx="2">
                  <c:v>131.20527306967986</c:v>
                </c:pt>
                <c:pt idx="3">
                  <c:v>116.00753295668551</c:v>
                </c:pt>
                <c:pt idx="4">
                  <c:v>138.27683615819208</c:v>
                </c:pt>
                <c:pt idx="5">
                  <c:v>138.32391713747646</c:v>
                </c:pt>
                <c:pt idx="6">
                  <c:v>130.46139359698682</c:v>
                </c:pt>
                <c:pt idx="7">
                  <c:v>122.4105461393597</c:v>
                </c:pt>
                <c:pt idx="8">
                  <c:v>116.33709981167608</c:v>
                </c:pt>
                <c:pt idx="9">
                  <c:v>105.74387947269304</c:v>
                </c:pt>
                <c:pt idx="10">
                  <c:v>121.37476459510358</c:v>
                </c:pt>
                <c:pt idx="11">
                  <c:v>115.30131826741997</c:v>
                </c:pt>
                <c:pt idx="12">
                  <c:v>128.57815442561207</c:v>
                </c:pt>
                <c:pt idx="13">
                  <c:v>137.75894538606406</c:v>
                </c:pt>
                <c:pt idx="14">
                  <c:v>127.165725047081</c:v>
                </c:pt>
                <c:pt idx="15">
                  <c:v>109.22787193973635</c:v>
                </c:pt>
                <c:pt idx="16">
                  <c:v>93.220338983050851</c:v>
                </c:pt>
                <c:pt idx="17">
                  <c:v>99.952919020715626</c:v>
                </c:pt>
                <c:pt idx="18">
                  <c:v>96.939736346516</c:v>
                </c:pt>
                <c:pt idx="19">
                  <c:v>75.376647834274948</c:v>
                </c:pt>
                <c:pt idx="20">
                  <c:v>74.952919020715626</c:v>
                </c:pt>
                <c:pt idx="21">
                  <c:v>65.72504708097928</c:v>
                </c:pt>
                <c:pt idx="22">
                  <c:v>55.790960451977398</c:v>
                </c:pt>
                <c:pt idx="23">
                  <c:v>56.967984934086623</c:v>
                </c:pt>
                <c:pt idx="24">
                  <c:v>64.077212806026353</c:v>
                </c:pt>
                <c:pt idx="25">
                  <c:v>58.474576271186429</c:v>
                </c:pt>
                <c:pt idx="26">
                  <c:v>66.384180790960428</c:v>
                </c:pt>
                <c:pt idx="27">
                  <c:v>56.873822975517875</c:v>
                </c:pt>
                <c:pt idx="28">
                  <c:v>63.888888888888864</c:v>
                </c:pt>
                <c:pt idx="29">
                  <c:v>70.903954802259861</c:v>
                </c:pt>
                <c:pt idx="30">
                  <c:v>71.374764595103557</c:v>
                </c:pt>
                <c:pt idx="31">
                  <c:v>83.097928436911459</c:v>
                </c:pt>
                <c:pt idx="32">
                  <c:v>58.521657250470788</c:v>
                </c:pt>
                <c:pt idx="33">
                  <c:v>48.72881355932202</c:v>
                </c:pt>
                <c:pt idx="34">
                  <c:v>47.0809792843691</c:v>
                </c:pt>
                <c:pt idx="35">
                  <c:v>52.919020715630872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36224"/>
        <c:axId val="98437760"/>
      </c:lineChart>
      <c:catAx>
        <c:axId val="98436224"/>
        <c:scaling>
          <c:orientation val="minMax"/>
        </c:scaling>
        <c:delete val="0"/>
        <c:axPos val="b"/>
        <c:majorTickMark val="out"/>
        <c:minorTickMark val="none"/>
        <c:tickLblPos val="nextTo"/>
        <c:crossAx val="98437760"/>
        <c:crosses val="autoZero"/>
        <c:auto val="1"/>
        <c:lblAlgn val="ctr"/>
        <c:lblOffset val="100"/>
        <c:noMultiLvlLbl val="0"/>
      </c:catAx>
      <c:valAx>
        <c:axId val="98437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436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Sheet1!$V$8</c:f>
              <c:strCache>
                <c:ptCount val="1"/>
                <c:pt idx="0">
                  <c:v>Nifty </c:v>
                </c:pt>
              </c:strCache>
            </c:strRef>
          </c:tx>
          <c:marker>
            <c:symbol val="none"/>
          </c:marker>
          <c:val>
            <c:numRef>
              <c:f>Sheet1!$V$9:$V$44</c:f>
              <c:numCache>
                <c:formatCode>_(* #,##0.00_);_(* \(#,##0.00\);_(* "-"??_);_(@_)</c:formatCode>
                <c:ptCount val="36"/>
                <c:pt idx="0" formatCode="General">
                  <c:v>100</c:v>
                </c:pt>
                <c:pt idx="1">
                  <c:v>97.598543333687061</c:v>
                </c:pt>
                <c:pt idx="2">
                  <c:v>95.924620368479353</c:v>
                </c:pt>
                <c:pt idx="3">
                  <c:v>91.410713867458085</c:v>
                </c:pt>
                <c:pt idx="4">
                  <c:v>95.8126883479691</c:v>
                </c:pt>
                <c:pt idx="5">
                  <c:v>105.2322471253037</c:v>
                </c:pt>
                <c:pt idx="6">
                  <c:v>103.17660349327377</c:v>
                </c:pt>
                <c:pt idx="7">
                  <c:v>105.31327182216889</c:v>
                </c:pt>
                <c:pt idx="8">
                  <c:v>101.72988083139236</c:v>
                </c:pt>
                <c:pt idx="9">
                  <c:v>104.86138358189261</c:v>
                </c:pt>
                <c:pt idx="10">
                  <c:v>111.99893043881228</c:v>
                </c:pt>
                <c:pt idx="11">
                  <c:v>111.8686204170798</c:v>
                </c:pt>
                <c:pt idx="12">
                  <c:v>120.78199716795335</c:v>
                </c:pt>
                <c:pt idx="13">
                  <c:v>127.1535821390174</c:v>
                </c:pt>
                <c:pt idx="14">
                  <c:v>128.99037836047341</c:v>
                </c:pt>
                <c:pt idx="15">
                  <c:v>132.88366656715888</c:v>
                </c:pt>
                <c:pt idx="16">
                  <c:v>133.05823713088873</c:v>
                </c:pt>
                <c:pt idx="17">
                  <c:v>139.02889138555545</c:v>
                </c:pt>
                <c:pt idx="18">
                  <c:v>143.4734623614755</c:v>
                </c:pt>
                <c:pt idx="19">
                  <c:v>138.36901285811641</c:v>
                </c:pt>
                <c:pt idx="20">
                  <c:v>147.15960046506859</c:v>
                </c:pt>
                <c:pt idx="21">
                  <c:v>147.7559839436652</c:v>
                </c:pt>
                <c:pt idx="22">
                  <c:v>141.84882472113512</c:v>
                </c:pt>
                <c:pt idx="23">
                  <c:v>136.67838410740396</c:v>
                </c:pt>
                <c:pt idx="24">
                  <c:v>140.89075445439778</c:v>
                </c:pt>
                <c:pt idx="25">
                  <c:v>139.80236599679887</c:v>
                </c:pt>
                <c:pt idx="26">
                  <c:v>142.54795531254828</c:v>
                </c:pt>
                <c:pt idx="27">
                  <c:v>133.16682473666984</c:v>
                </c:pt>
                <c:pt idx="28">
                  <c:v>132.79261676182384</c:v>
                </c:pt>
                <c:pt idx="29">
                  <c:v>134.74552146687208</c:v>
                </c:pt>
                <c:pt idx="30">
                  <c:v>132.5645844268505</c:v>
                </c:pt>
                <c:pt idx="31">
                  <c:v>132.75002028312059</c:v>
                </c:pt>
                <c:pt idx="32">
                  <c:v>126.35504069709347</c:v>
                </c:pt>
                <c:pt idx="33">
                  <c:v>116.72415535358452</c:v>
                </c:pt>
                <c:pt idx="34">
                  <c:v>129.27604891306646</c:v>
                </c:pt>
                <c:pt idx="35">
                  <c:v>131.13707179783839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Sheet1!$AD$8</c:f>
              <c:strCache>
                <c:ptCount val="1"/>
                <c:pt idx="0">
                  <c:v>ONGC</c:v>
                </c:pt>
              </c:strCache>
            </c:strRef>
          </c:tx>
          <c:marker>
            <c:symbol val="none"/>
          </c:marker>
          <c:val>
            <c:numRef>
              <c:f>Sheet1!$AD$9:$AD$44</c:f>
              <c:numCache>
                <c:formatCode>_(* #,##0.00_);_(* \(#,##0.00\);_(* "-"??_);_(@_)</c:formatCode>
                <c:ptCount val="36"/>
                <c:pt idx="0" formatCode="General">
                  <c:v>100</c:v>
                </c:pt>
                <c:pt idx="1">
                  <c:v>100.97588194066401</c:v>
                </c:pt>
                <c:pt idx="2">
                  <c:v>88.655069911406443</c:v>
                </c:pt>
                <c:pt idx="3">
                  <c:v>75.983523890292773</c:v>
                </c:pt>
                <c:pt idx="4">
                  <c:v>81.828935703520202</c:v>
                </c:pt>
                <c:pt idx="5">
                  <c:v>89.726202703625631</c:v>
                </c:pt>
                <c:pt idx="6">
                  <c:v>91.37590236340138</c:v>
                </c:pt>
                <c:pt idx="7">
                  <c:v>89.730545850703152</c:v>
                </c:pt>
                <c:pt idx="8">
                  <c:v>85.584100235856084</c:v>
                </c:pt>
                <c:pt idx="9">
                  <c:v>90.491491741721319</c:v>
                </c:pt>
                <c:pt idx="10">
                  <c:v>100.2965938454622</c:v>
                </c:pt>
                <c:pt idx="11">
                  <c:v>102.31068686042185</c:v>
                </c:pt>
                <c:pt idx="12">
                  <c:v>119.00581053402142</c:v>
                </c:pt>
                <c:pt idx="13">
                  <c:v>133.7025560912472</c:v>
                </c:pt>
                <c:pt idx="14">
                  <c:v>124.41876425198741</c:v>
                </c:pt>
                <c:pt idx="15">
                  <c:v>136.89682472848699</c:v>
                </c:pt>
                <c:pt idx="16">
                  <c:v>128.6450442039542</c:v>
                </c:pt>
                <c:pt idx="17">
                  <c:v>127.57447502624123</c:v>
                </c:pt>
                <c:pt idx="18">
                  <c:v>119.46625043182819</c:v>
                </c:pt>
                <c:pt idx="19">
                  <c:v>109.07475716503231</c:v>
                </c:pt>
                <c:pt idx="20">
                  <c:v>112.27015303128461</c:v>
                </c:pt>
                <c:pt idx="21">
                  <c:v>103.77041527779897</c:v>
                </c:pt>
                <c:pt idx="22">
                  <c:v>99.152356936403748</c:v>
                </c:pt>
                <c:pt idx="23">
                  <c:v>98.391775737124902</c:v>
                </c:pt>
                <c:pt idx="24">
                  <c:v>106.75830154437007</c:v>
                </c:pt>
                <c:pt idx="25">
                  <c:v>100.20426052782169</c:v>
                </c:pt>
                <c:pt idx="26">
                  <c:v>88.261302294308905</c:v>
                </c:pt>
                <c:pt idx="27">
                  <c:v>77.451176064551774</c:v>
                </c:pt>
                <c:pt idx="28">
                  <c:v>74.39568921102591</c:v>
                </c:pt>
                <c:pt idx="29">
                  <c:v>80.104706313742327</c:v>
                </c:pt>
                <c:pt idx="30">
                  <c:v>77.348896608565767</c:v>
                </c:pt>
                <c:pt idx="31">
                  <c:v>79.859467695937283</c:v>
                </c:pt>
                <c:pt idx="32">
                  <c:v>74.7391956756843</c:v>
                </c:pt>
                <c:pt idx="33">
                  <c:v>64.11880861176445</c:v>
                </c:pt>
                <c:pt idx="34">
                  <c:v>70.982273992240707</c:v>
                </c:pt>
                <c:pt idx="35">
                  <c:v>72.026618518516088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58624"/>
        <c:axId val="98464512"/>
      </c:lineChart>
      <c:catAx>
        <c:axId val="98458624"/>
        <c:scaling>
          <c:orientation val="minMax"/>
        </c:scaling>
        <c:delete val="0"/>
        <c:axPos val="b"/>
        <c:majorTickMark val="out"/>
        <c:minorTickMark val="none"/>
        <c:tickLblPos val="nextTo"/>
        <c:crossAx val="98464512"/>
        <c:crosses val="autoZero"/>
        <c:auto val="1"/>
        <c:lblAlgn val="ctr"/>
        <c:lblOffset val="100"/>
        <c:noMultiLvlLbl val="0"/>
      </c:catAx>
      <c:valAx>
        <c:axId val="98464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458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Sheet1!$V$8</c:f>
              <c:strCache>
                <c:ptCount val="1"/>
                <c:pt idx="0">
                  <c:v>Nifty </c:v>
                </c:pt>
              </c:strCache>
            </c:strRef>
          </c:tx>
          <c:marker>
            <c:symbol val="none"/>
          </c:marker>
          <c:val>
            <c:numRef>
              <c:f>Sheet1!$V$9:$V$44</c:f>
              <c:numCache>
                <c:formatCode>_(* #,##0.00_);_(* \(#,##0.00\);_(* "-"??_);_(@_)</c:formatCode>
                <c:ptCount val="36"/>
                <c:pt idx="0" formatCode="General">
                  <c:v>100</c:v>
                </c:pt>
                <c:pt idx="1">
                  <c:v>97.598543333687061</c:v>
                </c:pt>
                <c:pt idx="2">
                  <c:v>95.924620368479353</c:v>
                </c:pt>
                <c:pt idx="3">
                  <c:v>91.410713867458085</c:v>
                </c:pt>
                <c:pt idx="4">
                  <c:v>95.8126883479691</c:v>
                </c:pt>
                <c:pt idx="5">
                  <c:v>105.2322471253037</c:v>
                </c:pt>
                <c:pt idx="6">
                  <c:v>103.17660349327377</c:v>
                </c:pt>
                <c:pt idx="7">
                  <c:v>105.31327182216889</c:v>
                </c:pt>
                <c:pt idx="8">
                  <c:v>101.72988083139236</c:v>
                </c:pt>
                <c:pt idx="9">
                  <c:v>104.86138358189261</c:v>
                </c:pt>
                <c:pt idx="10">
                  <c:v>111.99893043881228</c:v>
                </c:pt>
                <c:pt idx="11">
                  <c:v>111.8686204170798</c:v>
                </c:pt>
                <c:pt idx="12">
                  <c:v>120.78199716795335</c:v>
                </c:pt>
                <c:pt idx="13">
                  <c:v>127.1535821390174</c:v>
                </c:pt>
                <c:pt idx="14">
                  <c:v>128.99037836047341</c:v>
                </c:pt>
                <c:pt idx="15">
                  <c:v>132.88366656715888</c:v>
                </c:pt>
                <c:pt idx="16">
                  <c:v>133.05823713088873</c:v>
                </c:pt>
                <c:pt idx="17">
                  <c:v>139.02889138555545</c:v>
                </c:pt>
                <c:pt idx="18">
                  <c:v>143.4734623614755</c:v>
                </c:pt>
                <c:pt idx="19">
                  <c:v>138.36901285811641</c:v>
                </c:pt>
                <c:pt idx="20">
                  <c:v>147.15960046506859</c:v>
                </c:pt>
                <c:pt idx="21">
                  <c:v>147.7559839436652</c:v>
                </c:pt>
                <c:pt idx="22">
                  <c:v>141.84882472113512</c:v>
                </c:pt>
                <c:pt idx="23">
                  <c:v>136.67838410740396</c:v>
                </c:pt>
                <c:pt idx="24">
                  <c:v>140.89075445439778</c:v>
                </c:pt>
                <c:pt idx="25">
                  <c:v>139.80236599679887</c:v>
                </c:pt>
                <c:pt idx="26">
                  <c:v>142.54795531254828</c:v>
                </c:pt>
                <c:pt idx="27">
                  <c:v>133.16682473666984</c:v>
                </c:pt>
                <c:pt idx="28">
                  <c:v>132.79261676182384</c:v>
                </c:pt>
                <c:pt idx="29">
                  <c:v>134.74552146687208</c:v>
                </c:pt>
                <c:pt idx="30">
                  <c:v>132.5645844268505</c:v>
                </c:pt>
                <c:pt idx="31">
                  <c:v>132.75002028312059</c:v>
                </c:pt>
                <c:pt idx="32">
                  <c:v>126.35504069709347</c:v>
                </c:pt>
                <c:pt idx="33">
                  <c:v>116.72415535358452</c:v>
                </c:pt>
                <c:pt idx="34">
                  <c:v>129.27604891306646</c:v>
                </c:pt>
                <c:pt idx="35">
                  <c:v>131.13707179783839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Sheet1!$AE$8</c:f>
              <c:strCache>
                <c:ptCount val="1"/>
                <c:pt idx="0">
                  <c:v>Bhar Forg</c:v>
                </c:pt>
              </c:strCache>
            </c:strRef>
          </c:tx>
          <c:marker>
            <c:symbol val="none"/>
          </c:marker>
          <c:val>
            <c:numRef>
              <c:f>Sheet1!$AE$9:$AE$44</c:f>
              <c:numCache>
                <c:formatCode>_(* #,##0.00_);_(* \(#,##0.00\);_(* "-"??_);_(@_)</c:formatCode>
                <c:ptCount val="36"/>
                <c:pt idx="0" formatCode="General">
                  <c:v>100</c:v>
                </c:pt>
                <c:pt idx="1">
                  <c:v>94.581912364119887</c:v>
                </c:pt>
                <c:pt idx="2">
                  <c:v>86.945391757253418</c:v>
                </c:pt>
                <c:pt idx="3">
                  <c:v>104.01932875932278</c:v>
                </c:pt>
                <c:pt idx="4">
                  <c:v>108.16369600823383</c:v>
                </c:pt>
                <c:pt idx="5">
                  <c:v>129.23091171466493</c:v>
                </c:pt>
                <c:pt idx="6">
                  <c:v>128.73443927267786</c:v>
                </c:pt>
                <c:pt idx="7">
                  <c:v>141.62082439530653</c:v>
                </c:pt>
                <c:pt idx="8">
                  <c:v>149.71530789585907</c:v>
                </c:pt>
                <c:pt idx="9">
                  <c:v>166.10598650932729</c:v>
                </c:pt>
                <c:pt idx="10">
                  <c:v>183.10076203840333</c:v>
                </c:pt>
                <c:pt idx="11">
                  <c:v>177.02343901710083</c:v>
                </c:pt>
                <c:pt idx="12">
                  <c:v>217.76314347916079</c:v>
                </c:pt>
                <c:pt idx="13">
                  <c:v>271.74270742616864</c:v>
                </c:pt>
                <c:pt idx="14">
                  <c:v>314.17539045585971</c:v>
                </c:pt>
                <c:pt idx="15">
                  <c:v>344.806431635705</c:v>
                </c:pt>
                <c:pt idx="16">
                  <c:v>358.56907531575234</c:v>
                </c:pt>
                <c:pt idx="17">
                  <c:v>354.1049217970521</c:v>
                </c:pt>
                <c:pt idx="18">
                  <c:v>420.28318578732444</c:v>
                </c:pt>
                <c:pt idx="19">
                  <c:v>411.26779536340092</c:v>
                </c:pt>
                <c:pt idx="20">
                  <c:v>450.53050207278261</c:v>
                </c:pt>
                <c:pt idx="21">
                  <c:v>546.99872140493073</c:v>
                </c:pt>
                <c:pt idx="22">
                  <c:v>559.19559843225977</c:v>
                </c:pt>
                <c:pt idx="23">
                  <c:v>549.51695400384438</c:v>
                </c:pt>
                <c:pt idx="24">
                  <c:v>539.35652771441107</c:v>
                </c:pt>
                <c:pt idx="25">
                  <c:v>465.64963816016814</c:v>
                </c:pt>
                <c:pt idx="26">
                  <c:v>504.70722231009586</c:v>
                </c:pt>
                <c:pt idx="27">
                  <c:v>513.52317212934236</c:v>
                </c:pt>
                <c:pt idx="28">
                  <c:v>399.04782680088931</c:v>
                </c:pt>
                <c:pt idx="29">
                  <c:v>377.8543750031605</c:v>
                </c:pt>
                <c:pt idx="30">
                  <c:v>373.98506138241044</c:v>
                </c:pt>
                <c:pt idx="31">
                  <c:v>392.21052791259189</c:v>
                </c:pt>
                <c:pt idx="32">
                  <c:v>366.51017708626</c:v>
                </c:pt>
                <c:pt idx="33">
                  <c:v>329.46603197915937</c:v>
                </c:pt>
                <c:pt idx="34">
                  <c:v>387.26889946346569</c:v>
                </c:pt>
                <c:pt idx="35">
                  <c:v>354.00218531263044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85376"/>
        <c:axId val="98486912"/>
      </c:lineChart>
      <c:catAx>
        <c:axId val="98485376"/>
        <c:scaling>
          <c:orientation val="minMax"/>
        </c:scaling>
        <c:delete val="0"/>
        <c:axPos val="b"/>
        <c:majorTickMark val="out"/>
        <c:minorTickMark val="none"/>
        <c:tickLblPos val="nextTo"/>
        <c:crossAx val="98486912"/>
        <c:crosses val="autoZero"/>
        <c:auto val="1"/>
        <c:lblAlgn val="ctr"/>
        <c:lblOffset val="100"/>
        <c:noMultiLvlLbl val="0"/>
      </c:catAx>
      <c:valAx>
        <c:axId val="9848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485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Nifty vs NTPC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Sheet1!$L$8</c:f>
              <c:strCache>
                <c:ptCount val="1"/>
                <c:pt idx="0">
                  <c:v>Nifty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Sheet1!$A$9:$A$44</c:f>
              <c:numCache>
                <c:formatCode>[$-409]mmmm\-yy;@</c:formatCode>
                <c:ptCount val="36"/>
                <c:pt idx="0">
                  <c:v>41395</c:v>
                </c:pt>
                <c:pt idx="1">
                  <c:v>41428</c:v>
                </c:pt>
                <c:pt idx="2">
                  <c:v>41456</c:v>
                </c:pt>
                <c:pt idx="3">
                  <c:v>41487</c:v>
                </c:pt>
                <c:pt idx="4">
                  <c:v>41519</c:v>
                </c:pt>
                <c:pt idx="5">
                  <c:v>41548</c:v>
                </c:pt>
                <c:pt idx="6">
                  <c:v>41579</c:v>
                </c:pt>
                <c:pt idx="7">
                  <c:v>41610</c:v>
                </c:pt>
                <c:pt idx="8">
                  <c:v>41641</c:v>
                </c:pt>
                <c:pt idx="9">
                  <c:v>41673</c:v>
                </c:pt>
                <c:pt idx="10">
                  <c:v>41701</c:v>
                </c:pt>
                <c:pt idx="11">
                  <c:v>41730</c:v>
                </c:pt>
                <c:pt idx="12">
                  <c:v>41761</c:v>
                </c:pt>
                <c:pt idx="13">
                  <c:v>41792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41946</c:v>
                </c:pt>
                <c:pt idx="19">
                  <c:v>41974</c:v>
                </c:pt>
                <c:pt idx="20">
                  <c:v>42006</c:v>
                </c:pt>
                <c:pt idx="21">
                  <c:v>42037</c:v>
                </c:pt>
                <c:pt idx="22">
                  <c:v>42065</c:v>
                </c:pt>
                <c:pt idx="23">
                  <c:v>42095</c:v>
                </c:pt>
                <c:pt idx="24">
                  <c:v>42128</c:v>
                </c:pt>
                <c:pt idx="25">
                  <c:v>42156</c:v>
                </c:pt>
                <c:pt idx="26">
                  <c:v>42186</c:v>
                </c:pt>
                <c:pt idx="27">
                  <c:v>42219</c:v>
                </c:pt>
                <c:pt idx="28">
                  <c:v>42248</c:v>
                </c:pt>
                <c:pt idx="29">
                  <c:v>42278</c:v>
                </c:pt>
                <c:pt idx="30">
                  <c:v>42310</c:v>
                </c:pt>
                <c:pt idx="31">
                  <c:v>42339</c:v>
                </c:pt>
                <c:pt idx="32">
                  <c:v>42373</c:v>
                </c:pt>
                <c:pt idx="33">
                  <c:v>42401</c:v>
                </c:pt>
                <c:pt idx="34">
                  <c:v>42430</c:v>
                </c:pt>
                <c:pt idx="35">
                  <c:v>42461</c:v>
                </c:pt>
              </c:numCache>
            </c:numRef>
          </c:cat>
          <c:val>
            <c:numRef>
              <c:f>Sheet1!$L$9:$L$44</c:f>
              <c:numCache>
                <c:formatCode>0.00%</c:formatCode>
                <c:ptCount val="36"/>
                <c:pt idx="1">
                  <c:v>-2.40145666631294E-2</c:v>
                </c:pt>
                <c:pt idx="2">
                  <c:v>-1.7151106031209951E-2</c:v>
                </c:pt>
                <c:pt idx="3">
                  <c:v>-4.7056808603274214E-2</c:v>
                </c:pt>
                <c:pt idx="4">
                  <c:v>4.815600156994404E-2</c:v>
                </c:pt>
                <c:pt idx="5">
                  <c:v>9.8312227114690565E-2</c:v>
                </c:pt>
                <c:pt idx="6">
                  <c:v>-1.9534350811516887E-2</c:v>
                </c:pt>
                <c:pt idx="7">
                  <c:v>2.0708845383095031E-2</c:v>
                </c:pt>
                <c:pt idx="8">
                  <c:v>-3.4026015228426409E-2</c:v>
                </c:pt>
                <c:pt idx="9">
                  <c:v>3.0782526480006567E-2</c:v>
                </c:pt>
                <c:pt idx="10">
                  <c:v>6.806649514924179E-2</c:v>
                </c:pt>
                <c:pt idx="11">
                  <c:v>-1.1634934478563785E-3</c:v>
                </c:pt>
                <c:pt idx="12">
                  <c:v>7.967718487670461E-2</c:v>
                </c:pt>
                <c:pt idx="13">
                  <c:v>5.2752770449755459E-2</c:v>
                </c:pt>
                <c:pt idx="14">
                  <c:v>1.4445493320415004E-2</c:v>
                </c:pt>
                <c:pt idx="15">
                  <c:v>3.0182779957473871E-2</c:v>
                </c:pt>
                <c:pt idx="16">
                  <c:v>1.3137097149680255E-3</c:v>
                </c:pt>
                <c:pt idx="17">
                  <c:v>4.4872488794462484E-2</c:v>
                </c:pt>
                <c:pt idx="18">
                  <c:v>3.1968686016450754E-2</c:v>
                </c:pt>
                <c:pt idx="19">
                  <c:v>-3.5577656099904043E-2</c:v>
                </c:pt>
                <c:pt idx="20">
                  <c:v>6.3530030498707424E-2</c:v>
                </c:pt>
                <c:pt idx="21">
                  <c:v>4.0526304550423387E-3</c:v>
                </c:pt>
                <c:pt idx="22">
                  <c:v>-3.9979153905416842E-2</c:v>
                </c:pt>
                <c:pt idx="23">
                  <c:v>-3.6450359203862859E-2</c:v>
                </c:pt>
                <c:pt idx="24">
                  <c:v>3.0819579661431229E-2</c:v>
                </c:pt>
                <c:pt idx="25">
                  <c:v>-7.7250523770258095E-3</c:v>
                </c:pt>
                <c:pt idx="26">
                  <c:v>1.9639076178526782E-2</c:v>
                </c:pt>
                <c:pt idx="27">
                  <c:v>-6.5810348210954994E-2</c:v>
                </c:pt>
                <c:pt idx="28">
                  <c:v>-2.8100690662705707E-3</c:v>
                </c:pt>
                <c:pt idx="29">
                  <c:v>1.4706425347057905E-2</c:v>
                </c:pt>
                <c:pt idx="30">
                  <c:v>-1.6185599463933054E-2</c:v>
                </c:pt>
                <c:pt idx="31">
                  <c:v>1.3988340631989615E-3</c:v>
                </c:pt>
                <c:pt idx="32">
                  <c:v>-4.8173096865735454E-2</c:v>
                </c:pt>
                <c:pt idx="33">
                  <c:v>-7.6220824198036774E-2</c:v>
                </c:pt>
                <c:pt idx="34">
                  <c:v>0.10753467027848118</c:v>
                </c:pt>
                <c:pt idx="35">
                  <c:v>1.4395728369014371E-2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Sheet1!$N$8</c:f>
              <c:strCache>
                <c:ptCount val="1"/>
                <c:pt idx="0">
                  <c:v>NTPC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Sheet1!$A$9:$A$44</c:f>
              <c:numCache>
                <c:formatCode>[$-409]mmmm\-yy;@</c:formatCode>
                <c:ptCount val="36"/>
                <c:pt idx="0">
                  <c:v>41395</c:v>
                </c:pt>
                <c:pt idx="1">
                  <c:v>41428</c:v>
                </c:pt>
                <c:pt idx="2">
                  <c:v>41456</c:v>
                </c:pt>
                <c:pt idx="3">
                  <c:v>41487</c:v>
                </c:pt>
                <c:pt idx="4">
                  <c:v>41519</c:v>
                </c:pt>
                <c:pt idx="5">
                  <c:v>41548</c:v>
                </c:pt>
                <c:pt idx="6">
                  <c:v>41579</c:v>
                </c:pt>
                <c:pt idx="7">
                  <c:v>41610</c:v>
                </c:pt>
                <c:pt idx="8">
                  <c:v>41641</c:v>
                </c:pt>
                <c:pt idx="9">
                  <c:v>41673</c:v>
                </c:pt>
                <c:pt idx="10">
                  <c:v>41701</c:v>
                </c:pt>
                <c:pt idx="11">
                  <c:v>41730</c:v>
                </c:pt>
                <c:pt idx="12">
                  <c:v>41761</c:v>
                </c:pt>
                <c:pt idx="13">
                  <c:v>41792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41946</c:v>
                </c:pt>
                <c:pt idx="19">
                  <c:v>41974</c:v>
                </c:pt>
                <c:pt idx="20">
                  <c:v>42006</c:v>
                </c:pt>
                <c:pt idx="21">
                  <c:v>42037</c:v>
                </c:pt>
                <c:pt idx="22">
                  <c:v>42065</c:v>
                </c:pt>
                <c:pt idx="23">
                  <c:v>42095</c:v>
                </c:pt>
                <c:pt idx="24">
                  <c:v>42128</c:v>
                </c:pt>
                <c:pt idx="25">
                  <c:v>42156</c:v>
                </c:pt>
                <c:pt idx="26">
                  <c:v>42186</c:v>
                </c:pt>
                <c:pt idx="27">
                  <c:v>42219</c:v>
                </c:pt>
                <c:pt idx="28">
                  <c:v>42248</c:v>
                </c:pt>
                <c:pt idx="29">
                  <c:v>42278</c:v>
                </c:pt>
                <c:pt idx="30">
                  <c:v>42310</c:v>
                </c:pt>
                <c:pt idx="31">
                  <c:v>42339</c:v>
                </c:pt>
                <c:pt idx="32">
                  <c:v>42373</c:v>
                </c:pt>
                <c:pt idx="33">
                  <c:v>42401</c:v>
                </c:pt>
                <c:pt idx="34">
                  <c:v>42430</c:v>
                </c:pt>
                <c:pt idx="35">
                  <c:v>42461</c:v>
                </c:pt>
              </c:numCache>
            </c:numRef>
          </c:cat>
          <c:val>
            <c:numRef>
              <c:f>Sheet1!$N$9:$N$44</c:f>
              <c:numCache>
                <c:formatCode>0.00%</c:formatCode>
                <c:ptCount val="36"/>
                <c:pt idx="1">
                  <c:v>-6.7733295742881228E-2</c:v>
                </c:pt>
                <c:pt idx="2">
                  <c:v>-9.0799123005972704E-2</c:v>
                </c:pt>
                <c:pt idx="3">
                  <c:v>1.4967570264425856E-3</c:v>
                </c:pt>
                <c:pt idx="4">
                  <c:v>0.13301228827632028</c:v>
                </c:pt>
                <c:pt idx="5">
                  <c:v>1.1212076799061998E-2</c:v>
                </c:pt>
                <c:pt idx="6">
                  <c:v>-1.2464671352996559E-2</c:v>
                </c:pt>
                <c:pt idx="7">
                  <c:v>-6.9567769868643214E-2</c:v>
                </c:pt>
                <c:pt idx="8">
                  <c:v>-4.7322344033441155E-2</c:v>
                </c:pt>
                <c:pt idx="9">
                  <c:v>-0.1111019124099677</c:v>
                </c:pt>
                <c:pt idx="10">
                  <c:v>6.6778429728974631E-2</c:v>
                </c:pt>
                <c:pt idx="11">
                  <c:v>-2.9683953204120872E-2</c:v>
                </c:pt>
                <c:pt idx="12">
                  <c:v>0.37952132445564146</c:v>
                </c:pt>
                <c:pt idx="13">
                  <c:v>-2.6806678841638343E-2</c:v>
                </c:pt>
                <c:pt idx="14">
                  <c:v>-7.1375913142550762E-2</c:v>
                </c:pt>
                <c:pt idx="15">
                  <c:v>-4.0704387990762259E-2</c:v>
                </c:pt>
                <c:pt idx="16">
                  <c:v>1.2338248570568977E-2</c:v>
                </c:pt>
                <c:pt idx="17">
                  <c:v>7.9146848989298579E-2</c:v>
                </c:pt>
                <c:pt idx="18">
                  <c:v>-4.9307898905034064E-2</c:v>
                </c:pt>
                <c:pt idx="19">
                  <c:v>9.1271278522273569E-3</c:v>
                </c:pt>
                <c:pt idx="20">
                  <c:v>-2.4406001004952937E-3</c:v>
                </c:pt>
                <c:pt idx="21">
                  <c:v>0.10880046053104997</c:v>
                </c:pt>
                <c:pt idx="22">
                  <c:v>-7.3203971704847826E-2</c:v>
                </c:pt>
                <c:pt idx="23">
                  <c:v>2.3457741054548009E-2</c:v>
                </c:pt>
                <c:pt idx="24">
                  <c:v>-9.1475095785440663E-2</c:v>
                </c:pt>
                <c:pt idx="25">
                  <c:v>8.0578356803977513E-3</c:v>
                </c:pt>
                <c:pt idx="26">
                  <c:v>-1.8900343642611728E-2</c:v>
                </c:pt>
                <c:pt idx="27">
                  <c:v>-0.1006624533617605</c:v>
                </c:pt>
                <c:pt idx="28">
                  <c:v>3.4459402252137838E-2</c:v>
                </c:pt>
                <c:pt idx="29">
                  <c:v>7.3088885251268776E-2</c:v>
                </c:pt>
                <c:pt idx="30">
                  <c:v>-1.4262832735870701E-2</c:v>
                </c:pt>
                <c:pt idx="31">
                  <c:v>0.11722376973073323</c:v>
                </c:pt>
                <c:pt idx="32">
                  <c:v>-2.5971327654269682E-2</c:v>
                </c:pt>
                <c:pt idx="33">
                  <c:v>-0.15031285551763363</c:v>
                </c:pt>
                <c:pt idx="34">
                  <c:v>7.8242677824267748E-2</c:v>
                </c:pt>
                <c:pt idx="35">
                  <c:v>8.1102056655025345E-2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22720"/>
        <c:axId val="109827200"/>
      </c:lineChart>
      <c:dateAx>
        <c:axId val="109822720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27200"/>
        <c:crosses val="autoZero"/>
        <c:auto val="1"/>
        <c:lblOffset val="100"/>
        <c:baseTimeUnit val="months"/>
      </c:dateAx>
      <c:valAx>
        <c:axId val="10982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Returns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2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Sheet1!$A$47</c:f>
              <c:strCache>
                <c:ptCount val="1"/>
                <c:pt idx="0">
                  <c:v>Annualised Returns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Sheet1!$L$8:$U$8</c:f>
              <c:strCache>
                <c:ptCount val="10"/>
                <c:pt idx="0">
                  <c:v>Nifty </c:v>
                </c:pt>
                <c:pt idx="1">
                  <c:v>BHEL</c:v>
                </c:pt>
                <c:pt idx="2">
                  <c:v>NTPC</c:v>
                </c:pt>
                <c:pt idx="3">
                  <c:v>Shipping </c:v>
                </c:pt>
                <c:pt idx="4">
                  <c:v>MOIL</c:v>
                </c:pt>
                <c:pt idx="5">
                  <c:v>Crompton </c:v>
                </c:pt>
                <c:pt idx="6">
                  <c:v>R Pow</c:v>
                </c:pt>
                <c:pt idx="7">
                  <c:v>R com</c:v>
                </c:pt>
                <c:pt idx="8">
                  <c:v>ONGC</c:v>
                </c:pt>
                <c:pt idx="9">
                  <c:v>Bhar Forg</c:v>
                </c:pt>
              </c:strCache>
            </c:strRef>
          </c:cat>
          <c:val>
            <c:numRef>
              <c:f>Sheet1!$L$47:$U$47</c:f>
              <c:numCache>
                <c:formatCode>0.00%</c:formatCode>
                <c:ptCount val="10"/>
                <c:pt idx="0">
                  <c:v>0.10989697016566868</c:v>
                </c:pt>
                <c:pt idx="1">
                  <c:v>-1.0922378615294881E-2</c:v>
                </c:pt>
                <c:pt idx="2">
                  <c:v>4.298494218220883E-2</c:v>
                </c:pt>
                <c:pt idx="3">
                  <c:v>0.40191744398091211</c:v>
                </c:pt>
                <c:pt idx="4">
                  <c:v>0.13956420597259722</c:v>
                </c:pt>
                <c:pt idx="5">
                  <c:v>2.0128380477941521E-2</c:v>
                </c:pt>
                <c:pt idx="6">
                  <c:v>-1.41646743309497E-2</c:v>
                </c:pt>
                <c:pt idx="7">
                  <c:v>-0.11355740643460721</c:v>
                </c:pt>
                <c:pt idx="8">
                  <c:v>-6.9394356371679011E-2</c:v>
                </c:pt>
                <c:pt idx="9">
                  <c:v>0.65398449090071997</c:v>
                </c:pt>
              </c:numCache>
            </c:numRef>
          </c:val>
        </c:ser>
        <c:ser>
          <c:idx val="1"/>
          <c:order val="1"/>
          <c:tx>
            <c:strRef>
              <c:f>Sheet1!$A$48</c:f>
              <c:strCache>
                <c:ptCount val="1"/>
                <c:pt idx="0">
                  <c:v>Standard Deviation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Sheet1!$L$8:$U$8</c:f>
              <c:strCache>
                <c:ptCount val="10"/>
                <c:pt idx="0">
                  <c:v>Nifty </c:v>
                </c:pt>
                <c:pt idx="1">
                  <c:v>BHEL</c:v>
                </c:pt>
                <c:pt idx="2">
                  <c:v>NTPC</c:v>
                </c:pt>
                <c:pt idx="3">
                  <c:v>Shipping </c:v>
                </c:pt>
                <c:pt idx="4">
                  <c:v>MOIL</c:v>
                </c:pt>
                <c:pt idx="5">
                  <c:v>Crompton </c:v>
                </c:pt>
                <c:pt idx="6">
                  <c:v>R Pow</c:v>
                </c:pt>
                <c:pt idx="7">
                  <c:v>R com</c:v>
                </c:pt>
                <c:pt idx="8">
                  <c:v>ONGC</c:v>
                </c:pt>
                <c:pt idx="9">
                  <c:v>Bhar Forg</c:v>
                </c:pt>
              </c:strCache>
            </c:strRef>
          </c:cat>
          <c:val>
            <c:numRef>
              <c:f>Sheet1!$L$48:$U$48</c:f>
              <c:numCache>
                <c:formatCode>0.00%</c:formatCode>
                <c:ptCount val="10"/>
                <c:pt idx="0">
                  <c:v>4.4590680995161912E-2</c:v>
                </c:pt>
                <c:pt idx="1">
                  <c:v>0.15062006645401907</c:v>
                </c:pt>
                <c:pt idx="2">
                  <c:v>9.5285026289711514E-2</c:v>
                </c:pt>
                <c:pt idx="3">
                  <c:v>0.14364961768933418</c:v>
                </c:pt>
                <c:pt idx="4">
                  <c:v>7.7359678087882425E-2</c:v>
                </c:pt>
                <c:pt idx="5">
                  <c:v>0.14826592882597509</c:v>
                </c:pt>
                <c:pt idx="6">
                  <c:v>0.12109564885061483</c:v>
                </c:pt>
                <c:pt idx="7">
                  <c:v>0.12620454499684863</c:v>
                </c:pt>
                <c:pt idx="8">
                  <c:v>8.2993007350270293E-2</c:v>
                </c:pt>
                <c:pt idx="9">
                  <c:v>0.11316631958448681</c:v>
                </c:pt>
              </c:numCache>
            </c:numRef>
          </c:val>
        </c:ser>
        <c:ser>
          <c:idx val="2"/>
          <c:order val="2"/>
          <c:tx>
            <c:strRef>
              <c:f>Sheet1!$A$49</c:f>
              <c:strCache>
                <c:ptCount val="1"/>
                <c:pt idx="0">
                  <c:v>Volatility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Sheet1!$L$8:$U$8</c:f>
              <c:strCache>
                <c:ptCount val="10"/>
                <c:pt idx="0">
                  <c:v>Nifty </c:v>
                </c:pt>
                <c:pt idx="1">
                  <c:v>BHEL</c:v>
                </c:pt>
                <c:pt idx="2">
                  <c:v>NTPC</c:v>
                </c:pt>
                <c:pt idx="3">
                  <c:v>Shipping </c:v>
                </c:pt>
                <c:pt idx="4">
                  <c:v>MOIL</c:v>
                </c:pt>
                <c:pt idx="5">
                  <c:v>Crompton </c:v>
                </c:pt>
                <c:pt idx="6">
                  <c:v>R Pow</c:v>
                </c:pt>
                <c:pt idx="7">
                  <c:v>R com</c:v>
                </c:pt>
                <c:pt idx="8">
                  <c:v>ONGC</c:v>
                </c:pt>
                <c:pt idx="9">
                  <c:v>Bhar Forg</c:v>
                </c:pt>
              </c:strCache>
            </c:strRef>
          </c:cat>
          <c:val>
            <c:numRef>
              <c:f>Sheet1!$L$49:$U$49</c:f>
              <c:numCache>
                <c:formatCode>0.00%</c:formatCode>
                <c:ptCount val="10"/>
                <c:pt idx="0">
                  <c:v>0.15446665005543275</c:v>
                </c:pt>
                <c:pt idx="1">
                  <c:v>0.5217632154755234</c:v>
                </c:pt>
                <c:pt idx="2">
                  <c:v>0.33007701346863305</c:v>
                </c:pt>
                <c:pt idx="3">
                  <c:v>0.49761687265154347</c:v>
                </c:pt>
                <c:pt idx="4">
                  <c:v>0.26798178581077026</c:v>
                </c:pt>
                <c:pt idx="5">
                  <c:v>0.51360824351595968</c:v>
                </c:pt>
                <c:pt idx="6">
                  <c:v>0.41948763276956919</c:v>
                </c:pt>
                <c:pt idx="7">
                  <c:v>0.43718536816130876</c:v>
                </c:pt>
                <c:pt idx="8">
                  <c:v>0.28749621080721083</c:v>
                </c:pt>
                <c:pt idx="9">
                  <c:v>0.39201963045181604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670016"/>
        <c:axId val="140293248"/>
      </c:barChart>
      <c:catAx>
        <c:axId val="13767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293248"/>
        <c:crosses val="autoZero"/>
        <c:auto val="1"/>
        <c:lblAlgn val="ctr"/>
        <c:lblOffset val="100"/>
        <c:noMultiLvlLbl val="0"/>
      </c:catAx>
      <c:valAx>
        <c:axId val="14029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67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Nifty vs Shipping Corp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Sheet1!$L$8</c:f>
              <c:strCache>
                <c:ptCount val="1"/>
                <c:pt idx="0">
                  <c:v>Nifty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Sheet1!$A$9:$A$44</c:f>
              <c:numCache>
                <c:formatCode>[$-409]mmmm\-yy;@</c:formatCode>
                <c:ptCount val="36"/>
                <c:pt idx="0">
                  <c:v>41395</c:v>
                </c:pt>
                <c:pt idx="1">
                  <c:v>41428</c:v>
                </c:pt>
                <c:pt idx="2">
                  <c:v>41456</c:v>
                </c:pt>
                <c:pt idx="3">
                  <c:v>41487</c:v>
                </c:pt>
                <c:pt idx="4">
                  <c:v>41519</c:v>
                </c:pt>
                <c:pt idx="5">
                  <c:v>41548</c:v>
                </c:pt>
                <c:pt idx="6">
                  <c:v>41579</c:v>
                </c:pt>
                <c:pt idx="7">
                  <c:v>41610</c:v>
                </c:pt>
                <c:pt idx="8">
                  <c:v>41641</c:v>
                </c:pt>
                <c:pt idx="9">
                  <c:v>41673</c:v>
                </c:pt>
                <c:pt idx="10">
                  <c:v>41701</c:v>
                </c:pt>
                <c:pt idx="11">
                  <c:v>41730</c:v>
                </c:pt>
                <c:pt idx="12">
                  <c:v>41761</c:v>
                </c:pt>
                <c:pt idx="13">
                  <c:v>41792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41946</c:v>
                </c:pt>
                <c:pt idx="19">
                  <c:v>41974</c:v>
                </c:pt>
                <c:pt idx="20">
                  <c:v>42006</c:v>
                </c:pt>
                <c:pt idx="21">
                  <c:v>42037</c:v>
                </c:pt>
                <c:pt idx="22">
                  <c:v>42065</c:v>
                </c:pt>
                <c:pt idx="23">
                  <c:v>42095</c:v>
                </c:pt>
                <c:pt idx="24">
                  <c:v>42128</c:v>
                </c:pt>
                <c:pt idx="25">
                  <c:v>42156</c:v>
                </c:pt>
                <c:pt idx="26">
                  <c:v>42186</c:v>
                </c:pt>
                <c:pt idx="27">
                  <c:v>42219</c:v>
                </c:pt>
                <c:pt idx="28">
                  <c:v>42248</c:v>
                </c:pt>
                <c:pt idx="29">
                  <c:v>42278</c:v>
                </c:pt>
                <c:pt idx="30">
                  <c:v>42310</c:v>
                </c:pt>
                <c:pt idx="31">
                  <c:v>42339</c:v>
                </c:pt>
                <c:pt idx="32">
                  <c:v>42373</c:v>
                </c:pt>
                <c:pt idx="33">
                  <c:v>42401</c:v>
                </c:pt>
                <c:pt idx="34">
                  <c:v>42430</c:v>
                </c:pt>
                <c:pt idx="35">
                  <c:v>42461</c:v>
                </c:pt>
              </c:numCache>
            </c:numRef>
          </c:cat>
          <c:val>
            <c:numRef>
              <c:f>Sheet1!$L$9:$L$44</c:f>
              <c:numCache>
                <c:formatCode>0.00%</c:formatCode>
                <c:ptCount val="36"/>
                <c:pt idx="1">
                  <c:v>-2.40145666631294E-2</c:v>
                </c:pt>
                <c:pt idx="2">
                  <c:v>-1.7151106031209951E-2</c:v>
                </c:pt>
                <c:pt idx="3">
                  <c:v>-4.7056808603274214E-2</c:v>
                </c:pt>
                <c:pt idx="4">
                  <c:v>4.815600156994404E-2</c:v>
                </c:pt>
                <c:pt idx="5">
                  <c:v>9.8312227114690565E-2</c:v>
                </c:pt>
                <c:pt idx="6">
                  <c:v>-1.9534350811516887E-2</c:v>
                </c:pt>
                <c:pt idx="7">
                  <c:v>2.0708845383095031E-2</c:v>
                </c:pt>
                <c:pt idx="8">
                  <c:v>-3.4026015228426409E-2</c:v>
                </c:pt>
                <c:pt idx="9">
                  <c:v>3.0782526480006567E-2</c:v>
                </c:pt>
                <c:pt idx="10">
                  <c:v>6.806649514924179E-2</c:v>
                </c:pt>
                <c:pt idx="11">
                  <c:v>-1.1634934478563785E-3</c:v>
                </c:pt>
                <c:pt idx="12">
                  <c:v>7.967718487670461E-2</c:v>
                </c:pt>
                <c:pt idx="13">
                  <c:v>5.2752770449755459E-2</c:v>
                </c:pt>
                <c:pt idx="14">
                  <c:v>1.4445493320415004E-2</c:v>
                </c:pt>
                <c:pt idx="15">
                  <c:v>3.0182779957473871E-2</c:v>
                </c:pt>
                <c:pt idx="16">
                  <c:v>1.3137097149680255E-3</c:v>
                </c:pt>
                <c:pt idx="17">
                  <c:v>4.4872488794462484E-2</c:v>
                </c:pt>
                <c:pt idx="18">
                  <c:v>3.1968686016450754E-2</c:v>
                </c:pt>
                <c:pt idx="19">
                  <c:v>-3.5577656099904043E-2</c:v>
                </c:pt>
                <c:pt idx="20">
                  <c:v>6.3530030498707424E-2</c:v>
                </c:pt>
                <c:pt idx="21">
                  <c:v>4.0526304550423387E-3</c:v>
                </c:pt>
                <c:pt idx="22">
                  <c:v>-3.9979153905416842E-2</c:v>
                </c:pt>
                <c:pt idx="23">
                  <c:v>-3.6450359203862859E-2</c:v>
                </c:pt>
                <c:pt idx="24">
                  <c:v>3.0819579661431229E-2</c:v>
                </c:pt>
                <c:pt idx="25">
                  <c:v>-7.7250523770258095E-3</c:v>
                </c:pt>
                <c:pt idx="26">
                  <c:v>1.9639076178526782E-2</c:v>
                </c:pt>
                <c:pt idx="27">
                  <c:v>-6.5810348210954994E-2</c:v>
                </c:pt>
                <c:pt idx="28">
                  <c:v>-2.8100690662705707E-3</c:v>
                </c:pt>
                <c:pt idx="29">
                  <c:v>1.4706425347057905E-2</c:v>
                </c:pt>
                <c:pt idx="30">
                  <c:v>-1.6185599463933054E-2</c:v>
                </c:pt>
                <c:pt idx="31">
                  <c:v>1.3988340631989615E-3</c:v>
                </c:pt>
                <c:pt idx="32">
                  <c:v>-4.8173096865735454E-2</c:v>
                </c:pt>
                <c:pt idx="33">
                  <c:v>-7.6220824198036774E-2</c:v>
                </c:pt>
                <c:pt idx="34">
                  <c:v>0.10753467027848118</c:v>
                </c:pt>
                <c:pt idx="35">
                  <c:v>1.4395728369014371E-2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Sheet1!$O$8</c:f>
              <c:strCache>
                <c:ptCount val="1"/>
                <c:pt idx="0">
                  <c:v>Shipping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Sheet1!$A$9:$A$44</c:f>
              <c:numCache>
                <c:formatCode>[$-409]mmmm\-yy;@</c:formatCode>
                <c:ptCount val="36"/>
                <c:pt idx="0">
                  <c:v>41395</c:v>
                </c:pt>
                <c:pt idx="1">
                  <c:v>41428</c:v>
                </c:pt>
                <c:pt idx="2">
                  <c:v>41456</c:v>
                </c:pt>
                <c:pt idx="3">
                  <c:v>41487</c:v>
                </c:pt>
                <c:pt idx="4">
                  <c:v>41519</c:v>
                </c:pt>
                <c:pt idx="5">
                  <c:v>41548</c:v>
                </c:pt>
                <c:pt idx="6">
                  <c:v>41579</c:v>
                </c:pt>
                <c:pt idx="7">
                  <c:v>41610</c:v>
                </c:pt>
                <c:pt idx="8">
                  <c:v>41641</c:v>
                </c:pt>
                <c:pt idx="9">
                  <c:v>41673</c:v>
                </c:pt>
                <c:pt idx="10">
                  <c:v>41701</c:v>
                </c:pt>
                <c:pt idx="11">
                  <c:v>41730</c:v>
                </c:pt>
                <c:pt idx="12">
                  <c:v>41761</c:v>
                </c:pt>
                <c:pt idx="13">
                  <c:v>41792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41946</c:v>
                </c:pt>
                <c:pt idx="19">
                  <c:v>41974</c:v>
                </c:pt>
                <c:pt idx="20">
                  <c:v>42006</c:v>
                </c:pt>
                <c:pt idx="21">
                  <c:v>42037</c:v>
                </c:pt>
                <c:pt idx="22">
                  <c:v>42065</c:v>
                </c:pt>
                <c:pt idx="23">
                  <c:v>42095</c:v>
                </c:pt>
                <c:pt idx="24">
                  <c:v>42128</c:v>
                </c:pt>
                <c:pt idx="25">
                  <c:v>42156</c:v>
                </c:pt>
                <c:pt idx="26">
                  <c:v>42186</c:v>
                </c:pt>
                <c:pt idx="27">
                  <c:v>42219</c:v>
                </c:pt>
                <c:pt idx="28">
                  <c:v>42248</c:v>
                </c:pt>
                <c:pt idx="29">
                  <c:v>42278</c:v>
                </c:pt>
                <c:pt idx="30">
                  <c:v>42310</c:v>
                </c:pt>
                <c:pt idx="31">
                  <c:v>42339</c:v>
                </c:pt>
                <c:pt idx="32">
                  <c:v>42373</c:v>
                </c:pt>
                <c:pt idx="33">
                  <c:v>42401</c:v>
                </c:pt>
                <c:pt idx="34">
                  <c:v>42430</c:v>
                </c:pt>
                <c:pt idx="35">
                  <c:v>42461</c:v>
                </c:pt>
              </c:numCache>
            </c:numRef>
          </c:cat>
          <c:val>
            <c:numRef>
              <c:f>Sheet1!$O$9:$O$44</c:f>
              <c:numCache>
                <c:formatCode>0.00%</c:formatCode>
                <c:ptCount val="36"/>
                <c:pt idx="1">
                  <c:v>-6.4032697547683926E-2</c:v>
                </c:pt>
                <c:pt idx="2">
                  <c:v>-0.14264919941775844</c:v>
                </c:pt>
                <c:pt idx="3">
                  <c:v>4.0747028862478718E-2</c:v>
                </c:pt>
                <c:pt idx="4">
                  <c:v>0.22349102773246332</c:v>
                </c:pt>
                <c:pt idx="5">
                  <c:v>-7.8666666666666774E-2</c:v>
                </c:pt>
                <c:pt idx="6">
                  <c:v>4.05209840810421E-2</c:v>
                </c:pt>
                <c:pt idx="7">
                  <c:v>0.18219749652294848</c:v>
                </c:pt>
                <c:pt idx="8">
                  <c:v>-0.13411764705882356</c:v>
                </c:pt>
                <c:pt idx="9">
                  <c:v>-3.9402173913043348E-2</c:v>
                </c:pt>
                <c:pt idx="10">
                  <c:v>0.17397454031117388</c:v>
                </c:pt>
                <c:pt idx="11">
                  <c:v>2.8915662650602414E-2</c:v>
                </c:pt>
                <c:pt idx="12">
                  <c:v>0.40163934426229497</c:v>
                </c:pt>
                <c:pt idx="13">
                  <c:v>0.15538847117794496</c:v>
                </c:pt>
                <c:pt idx="14">
                  <c:v>-0.16124367317425892</c:v>
                </c:pt>
                <c:pt idx="15">
                  <c:v>3.706896551724137E-2</c:v>
                </c:pt>
                <c:pt idx="16">
                  <c:v>-5.4031587697423111E-2</c:v>
                </c:pt>
                <c:pt idx="17">
                  <c:v>5.88752196836555E-2</c:v>
                </c:pt>
                <c:pt idx="18">
                  <c:v>3.1535269709543456E-2</c:v>
                </c:pt>
                <c:pt idx="19">
                  <c:v>-5.9533386967015267E-2</c:v>
                </c:pt>
                <c:pt idx="20">
                  <c:v>-3.763900769888795E-2</c:v>
                </c:pt>
                <c:pt idx="21">
                  <c:v>5.1555555555555577E-2</c:v>
                </c:pt>
                <c:pt idx="22">
                  <c:v>-0.21470836855452236</c:v>
                </c:pt>
                <c:pt idx="23">
                  <c:v>1.1840688912809316E-2</c:v>
                </c:pt>
                <c:pt idx="24">
                  <c:v>0.10744680851063815</c:v>
                </c:pt>
                <c:pt idx="25">
                  <c:v>-3.7463976945244837E-2</c:v>
                </c:pt>
                <c:pt idx="26">
                  <c:v>0.29041916167664672</c:v>
                </c:pt>
                <c:pt idx="27">
                  <c:v>4.9497293116782526E-2</c:v>
                </c:pt>
                <c:pt idx="28">
                  <c:v>0.11274871039056755</c:v>
                </c:pt>
                <c:pt idx="29">
                  <c:v>4.7682119205297857E-2</c:v>
                </c:pt>
                <c:pt idx="30">
                  <c:v>4.8672566371681603E-2</c:v>
                </c:pt>
                <c:pt idx="31">
                  <c:v>0.12537673297166951</c:v>
                </c:pt>
                <c:pt idx="32">
                  <c:v>-0.12212104981253336</c:v>
                </c:pt>
                <c:pt idx="33">
                  <c:v>-0.32397803538743142</c:v>
                </c:pt>
                <c:pt idx="34">
                  <c:v>0.17238267148014441</c:v>
                </c:pt>
                <c:pt idx="35">
                  <c:v>7.6982294072363455E-2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99168"/>
        <c:axId val="161401472"/>
      </c:lineChart>
      <c:dateAx>
        <c:axId val="161399168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01472"/>
        <c:crosses val="autoZero"/>
        <c:auto val="1"/>
        <c:lblOffset val="100"/>
        <c:baseTimeUnit val="months"/>
      </c:dateAx>
      <c:valAx>
        <c:axId val="16140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39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Nifty</a:t>
            </a:r>
            <a:r>
              <a:rPr lang="en-IN" baseline="0"/>
              <a:t> vs MOIL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Sheet1!$L$8</c:f>
              <c:strCache>
                <c:ptCount val="1"/>
                <c:pt idx="0">
                  <c:v>Nifty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Sheet1!$A$9:$A$44</c:f>
              <c:numCache>
                <c:formatCode>[$-409]mmmm\-yy;@</c:formatCode>
                <c:ptCount val="36"/>
                <c:pt idx="0">
                  <c:v>41395</c:v>
                </c:pt>
                <c:pt idx="1">
                  <c:v>41428</c:v>
                </c:pt>
                <c:pt idx="2">
                  <c:v>41456</c:v>
                </c:pt>
                <c:pt idx="3">
                  <c:v>41487</c:v>
                </c:pt>
                <c:pt idx="4">
                  <c:v>41519</c:v>
                </c:pt>
                <c:pt idx="5">
                  <c:v>41548</c:v>
                </c:pt>
                <c:pt idx="6">
                  <c:v>41579</c:v>
                </c:pt>
                <c:pt idx="7">
                  <c:v>41610</c:v>
                </c:pt>
                <c:pt idx="8">
                  <c:v>41641</c:v>
                </c:pt>
                <c:pt idx="9">
                  <c:v>41673</c:v>
                </c:pt>
                <c:pt idx="10">
                  <c:v>41701</c:v>
                </c:pt>
                <c:pt idx="11">
                  <c:v>41730</c:v>
                </c:pt>
                <c:pt idx="12">
                  <c:v>41761</c:v>
                </c:pt>
                <c:pt idx="13">
                  <c:v>41792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41946</c:v>
                </c:pt>
                <c:pt idx="19">
                  <c:v>41974</c:v>
                </c:pt>
                <c:pt idx="20">
                  <c:v>42006</c:v>
                </c:pt>
                <c:pt idx="21">
                  <c:v>42037</c:v>
                </c:pt>
                <c:pt idx="22">
                  <c:v>42065</c:v>
                </c:pt>
                <c:pt idx="23">
                  <c:v>42095</c:v>
                </c:pt>
                <c:pt idx="24">
                  <c:v>42128</c:v>
                </c:pt>
                <c:pt idx="25">
                  <c:v>42156</c:v>
                </c:pt>
                <c:pt idx="26">
                  <c:v>42186</c:v>
                </c:pt>
                <c:pt idx="27">
                  <c:v>42219</c:v>
                </c:pt>
                <c:pt idx="28">
                  <c:v>42248</c:v>
                </c:pt>
                <c:pt idx="29">
                  <c:v>42278</c:v>
                </c:pt>
                <c:pt idx="30">
                  <c:v>42310</c:v>
                </c:pt>
                <c:pt idx="31">
                  <c:v>42339</c:v>
                </c:pt>
                <c:pt idx="32">
                  <c:v>42373</c:v>
                </c:pt>
                <c:pt idx="33">
                  <c:v>42401</c:v>
                </c:pt>
                <c:pt idx="34">
                  <c:v>42430</c:v>
                </c:pt>
                <c:pt idx="35">
                  <c:v>42461</c:v>
                </c:pt>
              </c:numCache>
            </c:numRef>
          </c:cat>
          <c:val>
            <c:numRef>
              <c:f>Sheet1!$L$9:$L$44</c:f>
              <c:numCache>
                <c:formatCode>0.00%</c:formatCode>
                <c:ptCount val="36"/>
                <c:pt idx="1">
                  <c:v>-2.40145666631294E-2</c:v>
                </c:pt>
                <c:pt idx="2">
                  <c:v>-1.7151106031209951E-2</c:v>
                </c:pt>
                <c:pt idx="3">
                  <c:v>-4.7056808603274214E-2</c:v>
                </c:pt>
                <c:pt idx="4">
                  <c:v>4.815600156994404E-2</c:v>
                </c:pt>
                <c:pt idx="5">
                  <c:v>9.8312227114690565E-2</c:v>
                </c:pt>
                <c:pt idx="6">
                  <c:v>-1.9534350811516887E-2</c:v>
                </c:pt>
                <c:pt idx="7">
                  <c:v>2.0708845383095031E-2</c:v>
                </c:pt>
                <c:pt idx="8">
                  <c:v>-3.4026015228426409E-2</c:v>
                </c:pt>
                <c:pt idx="9">
                  <c:v>3.0782526480006567E-2</c:v>
                </c:pt>
                <c:pt idx="10">
                  <c:v>6.806649514924179E-2</c:v>
                </c:pt>
                <c:pt idx="11">
                  <c:v>-1.1634934478563785E-3</c:v>
                </c:pt>
                <c:pt idx="12">
                  <c:v>7.967718487670461E-2</c:v>
                </c:pt>
                <c:pt idx="13">
                  <c:v>5.2752770449755459E-2</c:v>
                </c:pt>
                <c:pt idx="14">
                  <c:v>1.4445493320415004E-2</c:v>
                </c:pt>
                <c:pt idx="15">
                  <c:v>3.0182779957473871E-2</c:v>
                </c:pt>
                <c:pt idx="16">
                  <c:v>1.3137097149680255E-3</c:v>
                </c:pt>
                <c:pt idx="17">
                  <c:v>4.4872488794462484E-2</c:v>
                </c:pt>
                <c:pt idx="18">
                  <c:v>3.1968686016450754E-2</c:v>
                </c:pt>
                <c:pt idx="19">
                  <c:v>-3.5577656099904043E-2</c:v>
                </c:pt>
                <c:pt idx="20">
                  <c:v>6.3530030498707424E-2</c:v>
                </c:pt>
                <c:pt idx="21">
                  <c:v>4.0526304550423387E-3</c:v>
                </c:pt>
                <c:pt idx="22">
                  <c:v>-3.9979153905416842E-2</c:v>
                </c:pt>
                <c:pt idx="23">
                  <c:v>-3.6450359203862859E-2</c:v>
                </c:pt>
                <c:pt idx="24">
                  <c:v>3.0819579661431229E-2</c:v>
                </c:pt>
                <c:pt idx="25">
                  <c:v>-7.7250523770258095E-3</c:v>
                </c:pt>
                <c:pt idx="26">
                  <c:v>1.9639076178526782E-2</c:v>
                </c:pt>
                <c:pt idx="27">
                  <c:v>-6.5810348210954994E-2</c:v>
                </c:pt>
                <c:pt idx="28">
                  <c:v>-2.8100690662705707E-3</c:v>
                </c:pt>
                <c:pt idx="29">
                  <c:v>1.4706425347057905E-2</c:v>
                </c:pt>
                <c:pt idx="30">
                  <c:v>-1.6185599463933054E-2</c:v>
                </c:pt>
                <c:pt idx="31">
                  <c:v>1.3988340631989615E-3</c:v>
                </c:pt>
                <c:pt idx="32">
                  <c:v>-4.8173096865735454E-2</c:v>
                </c:pt>
                <c:pt idx="33">
                  <c:v>-7.6220824198036774E-2</c:v>
                </c:pt>
                <c:pt idx="34">
                  <c:v>0.10753467027848118</c:v>
                </c:pt>
                <c:pt idx="35">
                  <c:v>1.4395728369014371E-2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Sheet1!$P$8</c:f>
              <c:strCache>
                <c:ptCount val="1"/>
                <c:pt idx="0">
                  <c:v>MOIL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Sheet1!$A$9:$A$44</c:f>
              <c:numCache>
                <c:formatCode>[$-409]mmmm\-yy;@</c:formatCode>
                <c:ptCount val="36"/>
                <c:pt idx="0">
                  <c:v>41395</c:v>
                </c:pt>
                <c:pt idx="1">
                  <c:v>41428</c:v>
                </c:pt>
                <c:pt idx="2">
                  <c:v>41456</c:v>
                </c:pt>
                <c:pt idx="3">
                  <c:v>41487</c:v>
                </c:pt>
                <c:pt idx="4">
                  <c:v>41519</c:v>
                </c:pt>
                <c:pt idx="5">
                  <c:v>41548</c:v>
                </c:pt>
                <c:pt idx="6">
                  <c:v>41579</c:v>
                </c:pt>
                <c:pt idx="7">
                  <c:v>41610</c:v>
                </c:pt>
                <c:pt idx="8">
                  <c:v>41641</c:v>
                </c:pt>
                <c:pt idx="9">
                  <c:v>41673</c:v>
                </c:pt>
                <c:pt idx="10">
                  <c:v>41701</c:v>
                </c:pt>
                <c:pt idx="11">
                  <c:v>41730</c:v>
                </c:pt>
                <c:pt idx="12">
                  <c:v>41761</c:v>
                </c:pt>
                <c:pt idx="13">
                  <c:v>41792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41946</c:v>
                </c:pt>
                <c:pt idx="19">
                  <c:v>41974</c:v>
                </c:pt>
                <c:pt idx="20">
                  <c:v>42006</c:v>
                </c:pt>
                <c:pt idx="21">
                  <c:v>42037</c:v>
                </c:pt>
                <c:pt idx="22">
                  <c:v>42065</c:v>
                </c:pt>
                <c:pt idx="23">
                  <c:v>42095</c:v>
                </c:pt>
                <c:pt idx="24">
                  <c:v>42128</c:v>
                </c:pt>
                <c:pt idx="25">
                  <c:v>42156</c:v>
                </c:pt>
                <c:pt idx="26">
                  <c:v>42186</c:v>
                </c:pt>
                <c:pt idx="27">
                  <c:v>42219</c:v>
                </c:pt>
                <c:pt idx="28">
                  <c:v>42248</c:v>
                </c:pt>
                <c:pt idx="29">
                  <c:v>42278</c:v>
                </c:pt>
                <c:pt idx="30">
                  <c:v>42310</c:v>
                </c:pt>
                <c:pt idx="31">
                  <c:v>42339</c:v>
                </c:pt>
                <c:pt idx="32">
                  <c:v>42373</c:v>
                </c:pt>
                <c:pt idx="33">
                  <c:v>42401</c:v>
                </c:pt>
                <c:pt idx="34">
                  <c:v>42430</c:v>
                </c:pt>
                <c:pt idx="35">
                  <c:v>42461</c:v>
                </c:pt>
              </c:numCache>
            </c:numRef>
          </c:cat>
          <c:val>
            <c:numRef>
              <c:f>Sheet1!$P$9:$P$44</c:f>
              <c:numCache>
                <c:formatCode>0.00%</c:formatCode>
                <c:ptCount val="36"/>
                <c:pt idx="1">
                  <c:v>9.351516838296714E-3</c:v>
                </c:pt>
                <c:pt idx="2">
                  <c:v>-5.9559918380852617E-2</c:v>
                </c:pt>
                <c:pt idx="3">
                  <c:v>0.1376297425672901</c:v>
                </c:pt>
                <c:pt idx="4">
                  <c:v>-3.0721649484536151E-2</c:v>
                </c:pt>
                <c:pt idx="5">
                  <c:v>0.1518293980004255</c:v>
                </c:pt>
                <c:pt idx="6">
                  <c:v>-2.2161687981901323E-2</c:v>
                </c:pt>
                <c:pt idx="7">
                  <c:v>5.4960101987818089E-2</c:v>
                </c:pt>
                <c:pt idx="8">
                  <c:v>-7.344582195766014E-2</c:v>
                </c:pt>
                <c:pt idx="9">
                  <c:v>5.8158632016230172E-2</c:v>
                </c:pt>
                <c:pt idx="10">
                  <c:v>7.9886789007577841E-2</c:v>
                </c:pt>
                <c:pt idx="11">
                  <c:v>1.4119039567128899E-2</c:v>
                </c:pt>
                <c:pt idx="12">
                  <c:v>0.21588161734055844</c:v>
                </c:pt>
                <c:pt idx="13">
                  <c:v>4.6419143611368341E-2</c:v>
                </c:pt>
                <c:pt idx="14">
                  <c:v>-8.1053631687579841E-2</c:v>
                </c:pt>
                <c:pt idx="15">
                  <c:v>2.2817212734855818E-3</c:v>
                </c:pt>
                <c:pt idx="16">
                  <c:v>-3.0804254259595099E-2</c:v>
                </c:pt>
                <c:pt idx="17">
                  <c:v>8.6982053070062681E-2</c:v>
                </c:pt>
                <c:pt idx="18">
                  <c:v>1.8502886855521927E-2</c:v>
                </c:pt>
                <c:pt idx="19">
                  <c:v>-1.2597381070776903E-3</c:v>
                </c:pt>
                <c:pt idx="20">
                  <c:v>-7.4750224051515213E-2</c:v>
                </c:pt>
                <c:pt idx="21">
                  <c:v>-1.4098654708520231E-2</c:v>
                </c:pt>
                <c:pt idx="22">
                  <c:v>-2.4670693544865618E-2</c:v>
                </c:pt>
                <c:pt idx="23">
                  <c:v>-8.3532308610655193E-2</c:v>
                </c:pt>
                <c:pt idx="24">
                  <c:v>-3.9649908406269141E-2</c:v>
                </c:pt>
                <c:pt idx="25">
                  <c:v>1.3988385401212389E-2</c:v>
                </c:pt>
                <c:pt idx="26">
                  <c:v>-5.8149742903724766E-2</c:v>
                </c:pt>
                <c:pt idx="27">
                  <c:v>-9.0545938748335608E-2</c:v>
                </c:pt>
                <c:pt idx="28">
                  <c:v>-5.3538311371400638E-2</c:v>
                </c:pt>
                <c:pt idx="29">
                  <c:v>7.9874181405661826E-2</c:v>
                </c:pt>
                <c:pt idx="30">
                  <c:v>-6.7376563842994841E-2</c:v>
                </c:pt>
                <c:pt idx="31">
                  <c:v>5.8163944498489606E-2</c:v>
                </c:pt>
                <c:pt idx="32">
                  <c:v>-3.0483379300333735E-2</c:v>
                </c:pt>
                <c:pt idx="33">
                  <c:v>-5.1504716274891393E-2</c:v>
                </c:pt>
                <c:pt idx="34">
                  <c:v>0.14548802946592998</c:v>
                </c:pt>
                <c:pt idx="35">
                  <c:v>9.6922370234267419E-2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79072"/>
        <c:axId val="176180608"/>
      </c:lineChart>
      <c:dateAx>
        <c:axId val="176179072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80608"/>
        <c:crosses val="autoZero"/>
        <c:auto val="1"/>
        <c:lblOffset val="100"/>
        <c:baseTimeUnit val="months"/>
      </c:dateAx>
      <c:valAx>
        <c:axId val="17618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7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Nifty vs R Power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Sheet1!$L$8</c:f>
              <c:strCache>
                <c:ptCount val="1"/>
                <c:pt idx="0">
                  <c:v>Nifty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Sheet1!$A$9:$A$44</c:f>
              <c:numCache>
                <c:formatCode>[$-409]mmmm\-yy;@</c:formatCode>
                <c:ptCount val="36"/>
                <c:pt idx="0">
                  <c:v>41395</c:v>
                </c:pt>
                <c:pt idx="1">
                  <c:v>41428</c:v>
                </c:pt>
                <c:pt idx="2">
                  <c:v>41456</c:v>
                </c:pt>
                <c:pt idx="3">
                  <c:v>41487</c:v>
                </c:pt>
                <c:pt idx="4">
                  <c:v>41519</c:v>
                </c:pt>
                <c:pt idx="5">
                  <c:v>41548</c:v>
                </c:pt>
                <c:pt idx="6">
                  <c:v>41579</c:v>
                </c:pt>
                <c:pt idx="7">
                  <c:v>41610</c:v>
                </c:pt>
                <c:pt idx="8">
                  <c:v>41641</c:v>
                </c:pt>
                <c:pt idx="9">
                  <c:v>41673</c:v>
                </c:pt>
                <c:pt idx="10">
                  <c:v>41701</c:v>
                </c:pt>
                <c:pt idx="11">
                  <c:v>41730</c:v>
                </c:pt>
                <c:pt idx="12">
                  <c:v>41761</c:v>
                </c:pt>
                <c:pt idx="13">
                  <c:v>41792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41946</c:v>
                </c:pt>
                <c:pt idx="19">
                  <c:v>41974</c:v>
                </c:pt>
                <c:pt idx="20">
                  <c:v>42006</c:v>
                </c:pt>
                <c:pt idx="21">
                  <c:v>42037</c:v>
                </c:pt>
                <c:pt idx="22">
                  <c:v>42065</c:v>
                </c:pt>
                <c:pt idx="23">
                  <c:v>42095</c:v>
                </c:pt>
                <c:pt idx="24">
                  <c:v>42128</c:v>
                </c:pt>
                <c:pt idx="25">
                  <c:v>42156</c:v>
                </c:pt>
                <c:pt idx="26">
                  <c:v>42186</c:v>
                </c:pt>
                <c:pt idx="27">
                  <c:v>42219</c:v>
                </c:pt>
                <c:pt idx="28">
                  <c:v>42248</c:v>
                </c:pt>
                <c:pt idx="29">
                  <c:v>42278</c:v>
                </c:pt>
                <c:pt idx="30">
                  <c:v>42310</c:v>
                </c:pt>
                <c:pt idx="31">
                  <c:v>42339</c:v>
                </c:pt>
                <c:pt idx="32">
                  <c:v>42373</c:v>
                </c:pt>
                <c:pt idx="33">
                  <c:v>42401</c:v>
                </c:pt>
                <c:pt idx="34">
                  <c:v>42430</c:v>
                </c:pt>
                <c:pt idx="35">
                  <c:v>42461</c:v>
                </c:pt>
              </c:numCache>
            </c:numRef>
          </c:cat>
          <c:val>
            <c:numRef>
              <c:f>Sheet1!$L$9:$L$44</c:f>
              <c:numCache>
                <c:formatCode>0.00%</c:formatCode>
                <c:ptCount val="36"/>
                <c:pt idx="1">
                  <c:v>-2.40145666631294E-2</c:v>
                </c:pt>
                <c:pt idx="2">
                  <c:v>-1.7151106031209951E-2</c:v>
                </c:pt>
                <c:pt idx="3">
                  <c:v>-4.7056808603274214E-2</c:v>
                </c:pt>
                <c:pt idx="4">
                  <c:v>4.815600156994404E-2</c:v>
                </c:pt>
                <c:pt idx="5">
                  <c:v>9.8312227114690565E-2</c:v>
                </c:pt>
                <c:pt idx="6">
                  <c:v>-1.9534350811516887E-2</c:v>
                </c:pt>
                <c:pt idx="7">
                  <c:v>2.0708845383095031E-2</c:v>
                </c:pt>
                <c:pt idx="8">
                  <c:v>-3.4026015228426409E-2</c:v>
                </c:pt>
                <c:pt idx="9">
                  <c:v>3.0782526480006567E-2</c:v>
                </c:pt>
                <c:pt idx="10">
                  <c:v>6.806649514924179E-2</c:v>
                </c:pt>
                <c:pt idx="11">
                  <c:v>-1.1634934478563785E-3</c:v>
                </c:pt>
                <c:pt idx="12">
                  <c:v>7.967718487670461E-2</c:v>
                </c:pt>
                <c:pt idx="13">
                  <c:v>5.2752770449755459E-2</c:v>
                </c:pt>
                <c:pt idx="14">
                  <c:v>1.4445493320415004E-2</c:v>
                </c:pt>
                <c:pt idx="15">
                  <c:v>3.0182779957473871E-2</c:v>
                </c:pt>
                <c:pt idx="16">
                  <c:v>1.3137097149680255E-3</c:v>
                </c:pt>
                <c:pt idx="17">
                  <c:v>4.4872488794462484E-2</c:v>
                </c:pt>
                <c:pt idx="18">
                  <c:v>3.1968686016450754E-2</c:v>
                </c:pt>
                <c:pt idx="19">
                  <c:v>-3.5577656099904043E-2</c:v>
                </c:pt>
                <c:pt idx="20">
                  <c:v>6.3530030498707424E-2</c:v>
                </c:pt>
                <c:pt idx="21">
                  <c:v>4.0526304550423387E-3</c:v>
                </c:pt>
                <c:pt idx="22">
                  <c:v>-3.9979153905416842E-2</c:v>
                </c:pt>
                <c:pt idx="23">
                  <c:v>-3.6450359203862859E-2</c:v>
                </c:pt>
                <c:pt idx="24">
                  <c:v>3.0819579661431229E-2</c:v>
                </c:pt>
                <c:pt idx="25">
                  <c:v>-7.7250523770258095E-3</c:v>
                </c:pt>
                <c:pt idx="26">
                  <c:v>1.9639076178526782E-2</c:v>
                </c:pt>
                <c:pt idx="27">
                  <c:v>-6.5810348210954994E-2</c:v>
                </c:pt>
                <c:pt idx="28">
                  <c:v>-2.8100690662705707E-3</c:v>
                </c:pt>
                <c:pt idx="29">
                  <c:v>1.4706425347057905E-2</c:v>
                </c:pt>
                <c:pt idx="30">
                  <c:v>-1.6185599463933054E-2</c:v>
                </c:pt>
                <c:pt idx="31">
                  <c:v>1.3988340631989615E-3</c:v>
                </c:pt>
                <c:pt idx="32">
                  <c:v>-4.8173096865735454E-2</c:v>
                </c:pt>
                <c:pt idx="33">
                  <c:v>-7.6220824198036774E-2</c:v>
                </c:pt>
                <c:pt idx="34">
                  <c:v>0.10753467027848118</c:v>
                </c:pt>
                <c:pt idx="35">
                  <c:v>1.4395728369014371E-2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Sheet1!$R$8</c:f>
              <c:strCache>
                <c:ptCount val="1"/>
                <c:pt idx="0">
                  <c:v>R Pow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Sheet1!$A$9:$A$44</c:f>
              <c:numCache>
                <c:formatCode>[$-409]mmmm\-yy;@</c:formatCode>
                <c:ptCount val="36"/>
                <c:pt idx="0">
                  <c:v>41395</c:v>
                </c:pt>
                <c:pt idx="1">
                  <c:v>41428</c:v>
                </c:pt>
                <c:pt idx="2">
                  <c:v>41456</c:v>
                </c:pt>
                <c:pt idx="3">
                  <c:v>41487</c:v>
                </c:pt>
                <c:pt idx="4">
                  <c:v>41519</c:v>
                </c:pt>
                <c:pt idx="5">
                  <c:v>41548</c:v>
                </c:pt>
                <c:pt idx="6">
                  <c:v>41579</c:v>
                </c:pt>
                <c:pt idx="7">
                  <c:v>41610</c:v>
                </c:pt>
                <c:pt idx="8">
                  <c:v>41641</c:v>
                </c:pt>
                <c:pt idx="9">
                  <c:v>41673</c:v>
                </c:pt>
                <c:pt idx="10">
                  <c:v>41701</c:v>
                </c:pt>
                <c:pt idx="11">
                  <c:v>41730</c:v>
                </c:pt>
                <c:pt idx="12">
                  <c:v>41761</c:v>
                </c:pt>
                <c:pt idx="13">
                  <c:v>41792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41946</c:v>
                </c:pt>
                <c:pt idx="19">
                  <c:v>41974</c:v>
                </c:pt>
                <c:pt idx="20">
                  <c:v>42006</c:v>
                </c:pt>
                <c:pt idx="21">
                  <c:v>42037</c:v>
                </c:pt>
                <c:pt idx="22">
                  <c:v>42065</c:v>
                </c:pt>
                <c:pt idx="23">
                  <c:v>42095</c:v>
                </c:pt>
                <c:pt idx="24">
                  <c:v>42128</c:v>
                </c:pt>
                <c:pt idx="25">
                  <c:v>42156</c:v>
                </c:pt>
                <c:pt idx="26">
                  <c:v>42186</c:v>
                </c:pt>
                <c:pt idx="27">
                  <c:v>42219</c:v>
                </c:pt>
                <c:pt idx="28">
                  <c:v>42248</c:v>
                </c:pt>
                <c:pt idx="29">
                  <c:v>42278</c:v>
                </c:pt>
                <c:pt idx="30">
                  <c:v>42310</c:v>
                </c:pt>
                <c:pt idx="31">
                  <c:v>42339</c:v>
                </c:pt>
                <c:pt idx="32">
                  <c:v>42373</c:v>
                </c:pt>
                <c:pt idx="33">
                  <c:v>42401</c:v>
                </c:pt>
                <c:pt idx="34">
                  <c:v>42430</c:v>
                </c:pt>
                <c:pt idx="35">
                  <c:v>42461</c:v>
                </c:pt>
              </c:numCache>
            </c:numRef>
          </c:cat>
          <c:val>
            <c:numRef>
              <c:f>Sheet1!$R$9:$R$44</c:f>
              <c:numCache>
                <c:formatCode>0.00%</c:formatCode>
                <c:ptCount val="36"/>
                <c:pt idx="1">
                  <c:v>-6.1720707497516569E-2</c:v>
                </c:pt>
                <c:pt idx="2">
                  <c:v>0.13002875833517691</c:v>
                </c:pt>
                <c:pt idx="3">
                  <c:v>-7.2600153813885293E-2</c:v>
                </c:pt>
                <c:pt idx="4">
                  <c:v>-3.6940427905852724E-3</c:v>
                </c:pt>
                <c:pt idx="5">
                  <c:v>8.4506189654650621E-2</c:v>
                </c:pt>
                <c:pt idx="6">
                  <c:v>-1.7094136362367895E-2</c:v>
                </c:pt>
                <c:pt idx="7">
                  <c:v>1.8087084912759011E-2</c:v>
                </c:pt>
                <c:pt idx="8">
                  <c:v>-0.15163642955752943</c:v>
                </c:pt>
                <c:pt idx="9">
                  <c:v>-3.2217236221379064E-3</c:v>
                </c:pt>
                <c:pt idx="10">
                  <c:v>0.14135650797315336</c:v>
                </c:pt>
                <c:pt idx="11">
                  <c:v>-3.1150217444699591E-2</c:v>
                </c:pt>
                <c:pt idx="12">
                  <c:v>0.38276391726441683</c:v>
                </c:pt>
                <c:pt idx="13">
                  <c:v>0.14475216772356658</c:v>
                </c:pt>
                <c:pt idx="14">
                  <c:v>-0.14628907354021825</c:v>
                </c:pt>
                <c:pt idx="15">
                  <c:v>-0.19405636849191099</c:v>
                </c:pt>
                <c:pt idx="16">
                  <c:v>-5.7001629400407983E-2</c:v>
                </c:pt>
                <c:pt idx="17">
                  <c:v>8.6060694061274701E-2</c:v>
                </c:pt>
                <c:pt idx="18">
                  <c:v>-0.11329331390296404</c:v>
                </c:pt>
                <c:pt idx="19">
                  <c:v>-8.7888062964582292E-2</c:v>
                </c:pt>
                <c:pt idx="20">
                  <c:v>5.4236783813270684E-2</c:v>
                </c:pt>
                <c:pt idx="21">
                  <c:v>-1.6119168953351637E-2</c:v>
                </c:pt>
                <c:pt idx="22">
                  <c:v>-0.11788611407716698</c:v>
                </c:pt>
                <c:pt idx="23">
                  <c:v>2.6558265582654617E-3</c:v>
                </c:pt>
                <c:pt idx="24">
                  <c:v>-6.7066688289457166E-2</c:v>
                </c:pt>
                <c:pt idx="25">
                  <c:v>-0.1513858039594399</c:v>
                </c:pt>
                <c:pt idx="26">
                  <c:v>-4.9047499829301122E-2</c:v>
                </c:pt>
                <c:pt idx="27">
                  <c:v>-0.12074577569288203</c:v>
                </c:pt>
                <c:pt idx="28">
                  <c:v>0.14666412608541801</c:v>
                </c:pt>
                <c:pt idx="29">
                  <c:v>0.17327002967359051</c:v>
                </c:pt>
                <c:pt idx="30">
                  <c:v>6.3248624150210375E-2</c:v>
                </c:pt>
                <c:pt idx="31">
                  <c:v>8.0875356803044696E-2</c:v>
                </c:pt>
                <c:pt idx="32">
                  <c:v>-0.10739436619718301</c:v>
                </c:pt>
                <c:pt idx="33">
                  <c:v>-0.12228796844181467</c:v>
                </c:pt>
                <c:pt idx="34">
                  <c:v>0.11011235955056176</c:v>
                </c:pt>
                <c:pt idx="35">
                  <c:v>3.1376518218623639E-2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51456"/>
        <c:axId val="82052992"/>
      </c:lineChart>
      <c:dateAx>
        <c:axId val="82051456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52992"/>
        <c:crosses val="autoZero"/>
        <c:auto val="1"/>
        <c:lblOffset val="100"/>
        <c:baseTimeUnit val="months"/>
      </c:dateAx>
      <c:valAx>
        <c:axId val="8205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5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Nifty vs Crompton Greaves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Sheet1!$L$8</c:f>
              <c:strCache>
                <c:ptCount val="1"/>
                <c:pt idx="0">
                  <c:v>Nifty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Sheet1!$A$9:$A$44</c:f>
              <c:numCache>
                <c:formatCode>[$-409]mmmm\-yy;@</c:formatCode>
                <c:ptCount val="36"/>
                <c:pt idx="0">
                  <c:v>41395</c:v>
                </c:pt>
                <c:pt idx="1">
                  <c:v>41428</c:v>
                </c:pt>
                <c:pt idx="2">
                  <c:v>41456</c:v>
                </c:pt>
                <c:pt idx="3">
                  <c:v>41487</c:v>
                </c:pt>
                <c:pt idx="4">
                  <c:v>41519</c:v>
                </c:pt>
                <c:pt idx="5">
                  <c:v>41548</c:v>
                </c:pt>
                <c:pt idx="6">
                  <c:v>41579</c:v>
                </c:pt>
                <c:pt idx="7">
                  <c:v>41610</c:v>
                </c:pt>
                <c:pt idx="8">
                  <c:v>41641</c:v>
                </c:pt>
                <c:pt idx="9">
                  <c:v>41673</c:v>
                </c:pt>
                <c:pt idx="10">
                  <c:v>41701</c:v>
                </c:pt>
                <c:pt idx="11">
                  <c:v>41730</c:v>
                </c:pt>
                <c:pt idx="12">
                  <c:v>41761</c:v>
                </c:pt>
                <c:pt idx="13">
                  <c:v>41792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41946</c:v>
                </c:pt>
                <c:pt idx="19">
                  <c:v>41974</c:v>
                </c:pt>
                <c:pt idx="20">
                  <c:v>42006</c:v>
                </c:pt>
                <c:pt idx="21">
                  <c:v>42037</c:v>
                </c:pt>
                <c:pt idx="22">
                  <c:v>42065</c:v>
                </c:pt>
                <c:pt idx="23">
                  <c:v>42095</c:v>
                </c:pt>
                <c:pt idx="24">
                  <c:v>42128</c:v>
                </c:pt>
                <c:pt idx="25">
                  <c:v>42156</c:v>
                </c:pt>
                <c:pt idx="26">
                  <c:v>42186</c:v>
                </c:pt>
                <c:pt idx="27">
                  <c:v>42219</c:v>
                </c:pt>
                <c:pt idx="28">
                  <c:v>42248</c:v>
                </c:pt>
                <c:pt idx="29">
                  <c:v>42278</c:v>
                </c:pt>
                <c:pt idx="30">
                  <c:v>42310</c:v>
                </c:pt>
                <c:pt idx="31">
                  <c:v>42339</c:v>
                </c:pt>
                <c:pt idx="32">
                  <c:v>42373</c:v>
                </c:pt>
                <c:pt idx="33">
                  <c:v>42401</c:v>
                </c:pt>
                <c:pt idx="34">
                  <c:v>42430</c:v>
                </c:pt>
                <c:pt idx="35">
                  <c:v>42461</c:v>
                </c:pt>
              </c:numCache>
            </c:numRef>
          </c:cat>
          <c:val>
            <c:numRef>
              <c:f>Sheet1!$L$9:$L$44</c:f>
              <c:numCache>
                <c:formatCode>0.00%</c:formatCode>
                <c:ptCount val="36"/>
                <c:pt idx="1">
                  <c:v>-2.40145666631294E-2</c:v>
                </c:pt>
                <c:pt idx="2">
                  <c:v>-1.7151106031209951E-2</c:v>
                </c:pt>
                <c:pt idx="3">
                  <c:v>-4.7056808603274214E-2</c:v>
                </c:pt>
                <c:pt idx="4">
                  <c:v>4.815600156994404E-2</c:v>
                </c:pt>
                <c:pt idx="5">
                  <c:v>9.8312227114690565E-2</c:v>
                </c:pt>
                <c:pt idx="6">
                  <c:v>-1.9534350811516887E-2</c:v>
                </c:pt>
                <c:pt idx="7">
                  <c:v>2.0708845383095031E-2</c:v>
                </c:pt>
                <c:pt idx="8">
                  <c:v>-3.4026015228426409E-2</c:v>
                </c:pt>
                <c:pt idx="9">
                  <c:v>3.0782526480006567E-2</c:v>
                </c:pt>
                <c:pt idx="10">
                  <c:v>6.806649514924179E-2</c:v>
                </c:pt>
                <c:pt idx="11">
                  <c:v>-1.1634934478563785E-3</c:v>
                </c:pt>
                <c:pt idx="12">
                  <c:v>7.967718487670461E-2</c:v>
                </c:pt>
                <c:pt idx="13">
                  <c:v>5.2752770449755459E-2</c:v>
                </c:pt>
                <c:pt idx="14">
                  <c:v>1.4445493320415004E-2</c:v>
                </c:pt>
                <c:pt idx="15">
                  <c:v>3.0182779957473871E-2</c:v>
                </c:pt>
                <c:pt idx="16">
                  <c:v>1.3137097149680255E-3</c:v>
                </c:pt>
                <c:pt idx="17">
                  <c:v>4.4872488794462484E-2</c:v>
                </c:pt>
                <c:pt idx="18">
                  <c:v>3.1968686016450754E-2</c:v>
                </c:pt>
                <c:pt idx="19">
                  <c:v>-3.5577656099904043E-2</c:v>
                </c:pt>
                <c:pt idx="20">
                  <c:v>6.3530030498707424E-2</c:v>
                </c:pt>
                <c:pt idx="21">
                  <c:v>4.0526304550423387E-3</c:v>
                </c:pt>
                <c:pt idx="22">
                  <c:v>-3.9979153905416842E-2</c:v>
                </c:pt>
                <c:pt idx="23">
                  <c:v>-3.6450359203862859E-2</c:v>
                </c:pt>
                <c:pt idx="24">
                  <c:v>3.0819579661431229E-2</c:v>
                </c:pt>
                <c:pt idx="25">
                  <c:v>-7.7250523770258095E-3</c:v>
                </c:pt>
                <c:pt idx="26">
                  <c:v>1.9639076178526782E-2</c:v>
                </c:pt>
                <c:pt idx="27">
                  <c:v>-6.5810348210954994E-2</c:v>
                </c:pt>
                <c:pt idx="28">
                  <c:v>-2.8100690662705707E-3</c:v>
                </c:pt>
                <c:pt idx="29">
                  <c:v>1.4706425347057905E-2</c:v>
                </c:pt>
                <c:pt idx="30">
                  <c:v>-1.6185599463933054E-2</c:v>
                </c:pt>
                <c:pt idx="31">
                  <c:v>1.3988340631989615E-3</c:v>
                </c:pt>
                <c:pt idx="32">
                  <c:v>-4.8173096865735454E-2</c:v>
                </c:pt>
                <c:pt idx="33">
                  <c:v>-7.6220824198036774E-2</c:v>
                </c:pt>
                <c:pt idx="34">
                  <c:v>0.10753467027848118</c:v>
                </c:pt>
                <c:pt idx="35">
                  <c:v>1.4395728369014371E-2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Sheet1!$Q$8</c:f>
              <c:strCache>
                <c:ptCount val="1"/>
                <c:pt idx="0">
                  <c:v>Crompton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Sheet1!$A$9:$A$44</c:f>
              <c:numCache>
                <c:formatCode>[$-409]mmmm\-yy;@</c:formatCode>
                <c:ptCount val="36"/>
                <c:pt idx="0">
                  <c:v>41395</c:v>
                </c:pt>
                <c:pt idx="1">
                  <c:v>41428</c:v>
                </c:pt>
                <c:pt idx="2">
                  <c:v>41456</c:v>
                </c:pt>
                <c:pt idx="3">
                  <c:v>41487</c:v>
                </c:pt>
                <c:pt idx="4">
                  <c:v>41519</c:v>
                </c:pt>
                <c:pt idx="5">
                  <c:v>41548</c:v>
                </c:pt>
                <c:pt idx="6">
                  <c:v>41579</c:v>
                </c:pt>
                <c:pt idx="7">
                  <c:v>41610</c:v>
                </c:pt>
                <c:pt idx="8">
                  <c:v>41641</c:v>
                </c:pt>
                <c:pt idx="9">
                  <c:v>41673</c:v>
                </c:pt>
                <c:pt idx="10">
                  <c:v>41701</c:v>
                </c:pt>
                <c:pt idx="11">
                  <c:v>41730</c:v>
                </c:pt>
                <c:pt idx="12">
                  <c:v>41761</c:v>
                </c:pt>
                <c:pt idx="13">
                  <c:v>41792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41946</c:v>
                </c:pt>
                <c:pt idx="19">
                  <c:v>41974</c:v>
                </c:pt>
                <c:pt idx="20">
                  <c:v>42006</c:v>
                </c:pt>
                <c:pt idx="21">
                  <c:v>42037</c:v>
                </c:pt>
                <c:pt idx="22">
                  <c:v>42065</c:v>
                </c:pt>
                <c:pt idx="23">
                  <c:v>42095</c:v>
                </c:pt>
                <c:pt idx="24">
                  <c:v>42128</c:v>
                </c:pt>
                <c:pt idx="25">
                  <c:v>42156</c:v>
                </c:pt>
                <c:pt idx="26">
                  <c:v>42186</c:v>
                </c:pt>
                <c:pt idx="27">
                  <c:v>42219</c:v>
                </c:pt>
                <c:pt idx="28">
                  <c:v>42248</c:v>
                </c:pt>
                <c:pt idx="29">
                  <c:v>42278</c:v>
                </c:pt>
                <c:pt idx="30">
                  <c:v>42310</c:v>
                </c:pt>
                <c:pt idx="31">
                  <c:v>42339</c:v>
                </c:pt>
                <c:pt idx="32">
                  <c:v>42373</c:v>
                </c:pt>
                <c:pt idx="33">
                  <c:v>42401</c:v>
                </c:pt>
                <c:pt idx="34">
                  <c:v>42430</c:v>
                </c:pt>
                <c:pt idx="35">
                  <c:v>42461</c:v>
                </c:pt>
              </c:numCache>
            </c:numRef>
          </c:cat>
          <c:val>
            <c:numRef>
              <c:f>Sheet1!$Q$9:$Q$44</c:f>
              <c:numCache>
                <c:formatCode>0.00%</c:formatCode>
                <c:ptCount val="36"/>
                <c:pt idx="1">
                  <c:v>-6.8726671863363231E-2</c:v>
                </c:pt>
                <c:pt idx="2">
                  <c:v>-3.2222188544102637E-2</c:v>
                </c:pt>
                <c:pt idx="3">
                  <c:v>-3.6816060634532799E-2</c:v>
                </c:pt>
                <c:pt idx="4">
                  <c:v>6.1034954120293916E-2</c:v>
                </c:pt>
                <c:pt idx="5">
                  <c:v>0.22719396883994936</c:v>
                </c:pt>
                <c:pt idx="6">
                  <c:v>0.18736889421636205</c:v>
                </c:pt>
                <c:pt idx="7">
                  <c:v>3.0424956035404627E-2</c:v>
                </c:pt>
                <c:pt idx="8">
                  <c:v>-0.10023362541744052</c:v>
                </c:pt>
                <c:pt idx="9">
                  <c:v>0.1136445134288353</c:v>
                </c:pt>
                <c:pt idx="10">
                  <c:v>0.2482484035264616</c:v>
                </c:pt>
                <c:pt idx="11">
                  <c:v>2.6185091945950312E-2</c:v>
                </c:pt>
                <c:pt idx="12">
                  <c:v>0.10935581987201148</c:v>
                </c:pt>
                <c:pt idx="13">
                  <c:v>9.9123437180399732E-2</c:v>
                </c:pt>
                <c:pt idx="14">
                  <c:v>-2.9109972120478944E-2</c:v>
                </c:pt>
                <c:pt idx="15">
                  <c:v>1.5427179424918336E-3</c:v>
                </c:pt>
                <c:pt idx="16">
                  <c:v>3.2605617346330718E-2</c:v>
                </c:pt>
                <c:pt idx="17">
                  <c:v>-6.0647297498473751E-2</c:v>
                </c:pt>
                <c:pt idx="18">
                  <c:v>1.1405928083142447E-2</c:v>
                </c:pt>
                <c:pt idx="19">
                  <c:v>-1.3637188220540164E-2</c:v>
                </c:pt>
                <c:pt idx="20">
                  <c:v>7.9766505850680236E-3</c:v>
                </c:pt>
                <c:pt idx="21">
                  <c:v>-4.6441927361404844E-2</c:v>
                </c:pt>
                <c:pt idx="22">
                  <c:v>-7.9312257348863047E-2</c:v>
                </c:pt>
                <c:pt idx="23">
                  <c:v>1.6265060240963747E-2</c:v>
                </c:pt>
                <c:pt idx="24">
                  <c:v>-3.2602252519263741E-3</c:v>
                </c:pt>
                <c:pt idx="25">
                  <c:v>-3.3600951531370882E-2</c:v>
                </c:pt>
                <c:pt idx="26">
                  <c:v>0.13046153846153841</c:v>
                </c:pt>
                <c:pt idx="27">
                  <c:v>-6.9406641262928725E-2</c:v>
                </c:pt>
                <c:pt idx="28">
                  <c:v>-1.1699327288680061E-3</c:v>
                </c:pt>
                <c:pt idx="29">
                  <c:v>1.9033674963396807E-2</c:v>
                </c:pt>
                <c:pt idx="30">
                  <c:v>0.10833333333333339</c:v>
                </c:pt>
                <c:pt idx="31">
                  <c:v>-3.1112263417163444E-3</c:v>
                </c:pt>
                <c:pt idx="32">
                  <c:v>-0.10819245773732122</c:v>
                </c:pt>
                <c:pt idx="33">
                  <c:v>-0.24234470691163601</c:v>
                </c:pt>
                <c:pt idx="34">
                  <c:v>-0.62394149345650507</c:v>
                </c:pt>
                <c:pt idx="35">
                  <c:v>0.18014329580347987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98816"/>
        <c:axId val="82112896"/>
      </c:lineChart>
      <c:dateAx>
        <c:axId val="82098816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12896"/>
        <c:crosses val="autoZero"/>
        <c:auto val="1"/>
        <c:lblOffset val="100"/>
        <c:baseTimeUnit val="months"/>
      </c:dateAx>
      <c:valAx>
        <c:axId val="8211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9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Nifty vs R Com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Sheet1!$L$8</c:f>
              <c:strCache>
                <c:ptCount val="1"/>
                <c:pt idx="0">
                  <c:v>Nifty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Sheet1!$A$9:$A$44</c:f>
              <c:numCache>
                <c:formatCode>[$-409]mmmm\-yy;@</c:formatCode>
                <c:ptCount val="36"/>
                <c:pt idx="0">
                  <c:v>41395</c:v>
                </c:pt>
                <c:pt idx="1">
                  <c:v>41428</c:v>
                </c:pt>
                <c:pt idx="2">
                  <c:v>41456</c:v>
                </c:pt>
                <c:pt idx="3">
                  <c:v>41487</c:v>
                </c:pt>
                <c:pt idx="4">
                  <c:v>41519</c:v>
                </c:pt>
                <c:pt idx="5">
                  <c:v>41548</c:v>
                </c:pt>
                <c:pt idx="6">
                  <c:v>41579</c:v>
                </c:pt>
                <c:pt idx="7">
                  <c:v>41610</c:v>
                </c:pt>
                <c:pt idx="8">
                  <c:v>41641</c:v>
                </c:pt>
                <c:pt idx="9">
                  <c:v>41673</c:v>
                </c:pt>
                <c:pt idx="10">
                  <c:v>41701</c:v>
                </c:pt>
                <c:pt idx="11">
                  <c:v>41730</c:v>
                </c:pt>
                <c:pt idx="12">
                  <c:v>41761</c:v>
                </c:pt>
                <c:pt idx="13">
                  <c:v>41792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41946</c:v>
                </c:pt>
                <c:pt idx="19">
                  <c:v>41974</c:v>
                </c:pt>
                <c:pt idx="20">
                  <c:v>42006</c:v>
                </c:pt>
                <c:pt idx="21">
                  <c:v>42037</c:v>
                </c:pt>
                <c:pt idx="22">
                  <c:v>42065</c:v>
                </c:pt>
                <c:pt idx="23">
                  <c:v>42095</c:v>
                </c:pt>
                <c:pt idx="24">
                  <c:v>42128</c:v>
                </c:pt>
                <c:pt idx="25">
                  <c:v>42156</c:v>
                </c:pt>
                <c:pt idx="26">
                  <c:v>42186</c:v>
                </c:pt>
                <c:pt idx="27">
                  <c:v>42219</c:v>
                </c:pt>
                <c:pt idx="28">
                  <c:v>42248</c:v>
                </c:pt>
                <c:pt idx="29">
                  <c:v>42278</c:v>
                </c:pt>
                <c:pt idx="30">
                  <c:v>42310</c:v>
                </c:pt>
                <c:pt idx="31">
                  <c:v>42339</c:v>
                </c:pt>
                <c:pt idx="32">
                  <c:v>42373</c:v>
                </c:pt>
                <c:pt idx="33">
                  <c:v>42401</c:v>
                </c:pt>
                <c:pt idx="34">
                  <c:v>42430</c:v>
                </c:pt>
                <c:pt idx="35">
                  <c:v>42461</c:v>
                </c:pt>
              </c:numCache>
            </c:numRef>
          </c:cat>
          <c:val>
            <c:numRef>
              <c:f>Sheet1!$L$9:$L$44</c:f>
              <c:numCache>
                <c:formatCode>0.00%</c:formatCode>
                <c:ptCount val="36"/>
                <c:pt idx="1">
                  <c:v>-2.40145666631294E-2</c:v>
                </c:pt>
                <c:pt idx="2">
                  <c:v>-1.7151106031209951E-2</c:v>
                </c:pt>
                <c:pt idx="3">
                  <c:v>-4.7056808603274214E-2</c:v>
                </c:pt>
                <c:pt idx="4">
                  <c:v>4.815600156994404E-2</c:v>
                </c:pt>
                <c:pt idx="5">
                  <c:v>9.8312227114690565E-2</c:v>
                </c:pt>
                <c:pt idx="6">
                  <c:v>-1.9534350811516887E-2</c:v>
                </c:pt>
                <c:pt idx="7">
                  <c:v>2.0708845383095031E-2</c:v>
                </c:pt>
                <c:pt idx="8">
                  <c:v>-3.4026015228426409E-2</c:v>
                </c:pt>
                <c:pt idx="9">
                  <c:v>3.0782526480006567E-2</c:v>
                </c:pt>
                <c:pt idx="10">
                  <c:v>6.806649514924179E-2</c:v>
                </c:pt>
                <c:pt idx="11">
                  <c:v>-1.1634934478563785E-3</c:v>
                </c:pt>
                <c:pt idx="12">
                  <c:v>7.967718487670461E-2</c:v>
                </c:pt>
                <c:pt idx="13">
                  <c:v>5.2752770449755459E-2</c:v>
                </c:pt>
                <c:pt idx="14">
                  <c:v>1.4445493320415004E-2</c:v>
                </c:pt>
                <c:pt idx="15">
                  <c:v>3.0182779957473871E-2</c:v>
                </c:pt>
                <c:pt idx="16">
                  <c:v>1.3137097149680255E-3</c:v>
                </c:pt>
                <c:pt idx="17">
                  <c:v>4.4872488794462484E-2</c:v>
                </c:pt>
                <c:pt idx="18">
                  <c:v>3.1968686016450754E-2</c:v>
                </c:pt>
                <c:pt idx="19">
                  <c:v>-3.5577656099904043E-2</c:v>
                </c:pt>
                <c:pt idx="20">
                  <c:v>6.3530030498707424E-2</c:v>
                </c:pt>
                <c:pt idx="21">
                  <c:v>4.0526304550423387E-3</c:v>
                </c:pt>
                <c:pt idx="22">
                  <c:v>-3.9979153905416842E-2</c:v>
                </c:pt>
                <c:pt idx="23">
                  <c:v>-3.6450359203862859E-2</c:v>
                </c:pt>
                <c:pt idx="24">
                  <c:v>3.0819579661431229E-2</c:v>
                </c:pt>
                <c:pt idx="25">
                  <c:v>-7.7250523770258095E-3</c:v>
                </c:pt>
                <c:pt idx="26">
                  <c:v>1.9639076178526782E-2</c:v>
                </c:pt>
                <c:pt idx="27">
                  <c:v>-6.5810348210954994E-2</c:v>
                </c:pt>
                <c:pt idx="28">
                  <c:v>-2.8100690662705707E-3</c:v>
                </c:pt>
                <c:pt idx="29">
                  <c:v>1.4706425347057905E-2</c:v>
                </c:pt>
                <c:pt idx="30">
                  <c:v>-1.6185599463933054E-2</c:v>
                </c:pt>
                <c:pt idx="31">
                  <c:v>1.3988340631989615E-3</c:v>
                </c:pt>
                <c:pt idx="32">
                  <c:v>-4.8173096865735454E-2</c:v>
                </c:pt>
                <c:pt idx="33">
                  <c:v>-7.6220824198036774E-2</c:v>
                </c:pt>
                <c:pt idx="34">
                  <c:v>0.10753467027848118</c:v>
                </c:pt>
                <c:pt idx="35">
                  <c:v>1.4395728369014371E-2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Sheet1!$S$8</c:f>
              <c:strCache>
                <c:ptCount val="1"/>
                <c:pt idx="0">
                  <c:v>R com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Sheet1!$A$9:$A$44</c:f>
              <c:numCache>
                <c:formatCode>[$-409]mmmm\-yy;@</c:formatCode>
                <c:ptCount val="36"/>
                <c:pt idx="0">
                  <c:v>41395</c:v>
                </c:pt>
                <c:pt idx="1">
                  <c:v>41428</c:v>
                </c:pt>
                <c:pt idx="2">
                  <c:v>41456</c:v>
                </c:pt>
                <c:pt idx="3">
                  <c:v>41487</c:v>
                </c:pt>
                <c:pt idx="4">
                  <c:v>41519</c:v>
                </c:pt>
                <c:pt idx="5">
                  <c:v>41548</c:v>
                </c:pt>
                <c:pt idx="6">
                  <c:v>41579</c:v>
                </c:pt>
                <c:pt idx="7">
                  <c:v>41610</c:v>
                </c:pt>
                <c:pt idx="8">
                  <c:v>41641</c:v>
                </c:pt>
                <c:pt idx="9">
                  <c:v>41673</c:v>
                </c:pt>
                <c:pt idx="10">
                  <c:v>41701</c:v>
                </c:pt>
                <c:pt idx="11">
                  <c:v>41730</c:v>
                </c:pt>
                <c:pt idx="12">
                  <c:v>41761</c:v>
                </c:pt>
                <c:pt idx="13">
                  <c:v>41792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41946</c:v>
                </c:pt>
                <c:pt idx="19">
                  <c:v>41974</c:v>
                </c:pt>
                <c:pt idx="20">
                  <c:v>42006</c:v>
                </c:pt>
                <c:pt idx="21">
                  <c:v>42037</c:v>
                </c:pt>
                <c:pt idx="22">
                  <c:v>42065</c:v>
                </c:pt>
                <c:pt idx="23">
                  <c:v>42095</c:v>
                </c:pt>
                <c:pt idx="24">
                  <c:v>42128</c:v>
                </c:pt>
                <c:pt idx="25">
                  <c:v>42156</c:v>
                </c:pt>
                <c:pt idx="26">
                  <c:v>42186</c:v>
                </c:pt>
                <c:pt idx="27">
                  <c:v>42219</c:v>
                </c:pt>
                <c:pt idx="28">
                  <c:v>42248</c:v>
                </c:pt>
                <c:pt idx="29">
                  <c:v>42278</c:v>
                </c:pt>
                <c:pt idx="30">
                  <c:v>42310</c:v>
                </c:pt>
                <c:pt idx="31">
                  <c:v>42339</c:v>
                </c:pt>
                <c:pt idx="32">
                  <c:v>42373</c:v>
                </c:pt>
                <c:pt idx="33">
                  <c:v>42401</c:v>
                </c:pt>
                <c:pt idx="34">
                  <c:v>42430</c:v>
                </c:pt>
                <c:pt idx="35">
                  <c:v>42461</c:v>
                </c:pt>
              </c:numCache>
            </c:numRef>
          </c:cat>
          <c:val>
            <c:numRef>
              <c:f>Sheet1!$S$9:$S$44</c:f>
              <c:numCache>
                <c:formatCode>0.00%</c:formatCode>
                <c:ptCount val="36"/>
                <c:pt idx="1">
                  <c:v>0.11421845574387945</c:v>
                </c:pt>
                <c:pt idx="2">
                  <c:v>0.17755429730414951</c:v>
                </c:pt>
                <c:pt idx="3">
                  <c:v>-0.11583177838380943</c:v>
                </c:pt>
                <c:pt idx="4">
                  <c:v>0.19196428571428559</c:v>
                </c:pt>
                <c:pt idx="5">
                  <c:v>3.4048348655102423E-4</c:v>
                </c:pt>
                <c:pt idx="6">
                  <c:v>-5.6841388699795714E-2</c:v>
                </c:pt>
                <c:pt idx="7">
                  <c:v>-6.1710573800072277E-2</c:v>
                </c:pt>
                <c:pt idx="8">
                  <c:v>-4.9615384615384617E-2</c:v>
                </c:pt>
                <c:pt idx="9">
                  <c:v>-9.1056252529340354E-2</c:v>
                </c:pt>
                <c:pt idx="10">
                  <c:v>0.14781834372217273</c:v>
                </c:pt>
                <c:pt idx="11">
                  <c:v>-5.0038789759503488E-2</c:v>
                </c:pt>
                <c:pt idx="12">
                  <c:v>0.11514904042466312</c:v>
                </c:pt>
                <c:pt idx="13">
                  <c:v>7.1402416697180504E-2</c:v>
                </c:pt>
                <c:pt idx="14">
                  <c:v>-7.6896787423103241E-2</c:v>
                </c:pt>
                <c:pt idx="15">
                  <c:v>-0.14105886708626447</c:v>
                </c:pt>
                <c:pt idx="16">
                  <c:v>-0.14655172413793105</c:v>
                </c:pt>
                <c:pt idx="17">
                  <c:v>7.2222222222222188E-2</c:v>
                </c:pt>
                <c:pt idx="18">
                  <c:v>-3.0146019783325539E-2</c:v>
                </c:pt>
                <c:pt idx="19">
                  <c:v>-0.2224380767362798</c:v>
                </c:pt>
                <c:pt idx="20">
                  <c:v>-5.6214865708932304E-3</c:v>
                </c:pt>
                <c:pt idx="21">
                  <c:v>-0.12311557788944716</c:v>
                </c:pt>
                <c:pt idx="22">
                  <c:v>-0.15114613180515757</c:v>
                </c:pt>
                <c:pt idx="23">
                  <c:v>2.1097046413502074E-2</c:v>
                </c:pt>
                <c:pt idx="24">
                  <c:v>0.12479338842975207</c:v>
                </c:pt>
                <c:pt idx="25">
                  <c:v>-8.7435709037472442E-2</c:v>
                </c:pt>
                <c:pt idx="26">
                  <c:v>0.13526570048309172</c:v>
                </c:pt>
                <c:pt idx="27">
                  <c:v>-0.14326241134751772</c:v>
                </c:pt>
                <c:pt idx="28">
                  <c:v>0.12334437086092698</c:v>
                </c:pt>
                <c:pt idx="29">
                  <c:v>0.10980103168754618</c:v>
                </c:pt>
                <c:pt idx="30">
                  <c:v>6.6401062416998613E-3</c:v>
                </c:pt>
                <c:pt idx="31">
                  <c:v>0.16424802110817938</c:v>
                </c:pt>
                <c:pt idx="32">
                  <c:v>-0.29575070821529748</c:v>
                </c:pt>
                <c:pt idx="33">
                  <c:v>-0.16733708769106992</c:v>
                </c:pt>
                <c:pt idx="34">
                  <c:v>-3.3816425120772986E-2</c:v>
                </c:pt>
                <c:pt idx="35">
                  <c:v>0.12400000000000011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25952"/>
        <c:axId val="82127488"/>
      </c:lineChart>
      <c:dateAx>
        <c:axId val="82125952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27488"/>
        <c:crosses val="autoZero"/>
        <c:auto val="1"/>
        <c:lblOffset val="100"/>
        <c:baseTimeUnit val="months"/>
      </c:dateAx>
      <c:valAx>
        <c:axId val="8212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2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Nifty</a:t>
            </a:r>
            <a:r>
              <a:rPr lang="en-IN" baseline="0"/>
              <a:t> vs ONGC</a:t>
            </a:r>
            <a:endParaRPr lang="en-I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Sheet1!$L$8</c:f>
              <c:strCache>
                <c:ptCount val="1"/>
                <c:pt idx="0">
                  <c:v>Nifty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Sheet1!$A$9:$A$44</c:f>
              <c:numCache>
                <c:formatCode>[$-409]mmmm\-yy;@</c:formatCode>
                <c:ptCount val="36"/>
                <c:pt idx="0">
                  <c:v>41395</c:v>
                </c:pt>
                <c:pt idx="1">
                  <c:v>41428</c:v>
                </c:pt>
                <c:pt idx="2">
                  <c:v>41456</c:v>
                </c:pt>
                <c:pt idx="3">
                  <c:v>41487</c:v>
                </c:pt>
                <c:pt idx="4">
                  <c:v>41519</c:v>
                </c:pt>
                <c:pt idx="5">
                  <c:v>41548</c:v>
                </c:pt>
                <c:pt idx="6">
                  <c:v>41579</c:v>
                </c:pt>
                <c:pt idx="7">
                  <c:v>41610</c:v>
                </c:pt>
                <c:pt idx="8">
                  <c:v>41641</c:v>
                </c:pt>
                <c:pt idx="9">
                  <c:v>41673</c:v>
                </c:pt>
                <c:pt idx="10">
                  <c:v>41701</c:v>
                </c:pt>
                <c:pt idx="11">
                  <c:v>41730</c:v>
                </c:pt>
                <c:pt idx="12">
                  <c:v>41761</c:v>
                </c:pt>
                <c:pt idx="13">
                  <c:v>41792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41946</c:v>
                </c:pt>
                <c:pt idx="19">
                  <c:v>41974</c:v>
                </c:pt>
                <c:pt idx="20">
                  <c:v>42006</c:v>
                </c:pt>
                <c:pt idx="21">
                  <c:v>42037</c:v>
                </c:pt>
                <c:pt idx="22">
                  <c:v>42065</c:v>
                </c:pt>
                <c:pt idx="23">
                  <c:v>42095</c:v>
                </c:pt>
                <c:pt idx="24">
                  <c:v>42128</c:v>
                </c:pt>
                <c:pt idx="25">
                  <c:v>42156</c:v>
                </c:pt>
                <c:pt idx="26">
                  <c:v>42186</c:v>
                </c:pt>
                <c:pt idx="27">
                  <c:v>42219</c:v>
                </c:pt>
                <c:pt idx="28">
                  <c:v>42248</c:v>
                </c:pt>
                <c:pt idx="29">
                  <c:v>42278</c:v>
                </c:pt>
                <c:pt idx="30">
                  <c:v>42310</c:v>
                </c:pt>
                <c:pt idx="31">
                  <c:v>42339</c:v>
                </c:pt>
                <c:pt idx="32">
                  <c:v>42373</c:v>
                </c:pt>
                <c:pt idx="33">
                  <c:v>42401</c:v>
                </c:pt>
                <c:pt idx="34">
                  <c:v>42430</c:v>
                </c:pt>
                <c:pt idx="35">
                  <c:v>42461</c:v>
                </c:pt>
              </c:numCache>
            </c:numRef>
          </c:cat>
          <c:val>
            <c:numRef>
              <c:f>Sheet1!$L$9:$L$44</c:f>
              <c:numCache>
                <c:formatCode>0.00%</c:formatCode>
                <c:ptCount val="36"/>
                <c:pt idx="1">
                  <c:v>-2.40145666631294E-2</c:v>
                </c:pt>
                <c:pt idx="2">
                  <c:v>-1.7151106031209951E-2</c:v>
                </c:pt>
                <c:pt idx="3">
                  <c:v>-4.7056808603274214E-2</c:v>
                </c:pt>
                <c:pt idx="4">
                  <c:v>4.815600156994404E-2</c:v>
                </c:pt>
                <c:pt idx="5">
                  <c:v>9.8312227114690565E-2</c:v>
                </c:pt>
                <c:pt idx="6">
                  <c:v>-1.9534350811516887E-2</c:v>
                </c:pt>
                <c:pt idx="7">
                  <c:v>2.0708845383095031E-2</c:v>
                </c:pt>
                <c:pt idx="8">
                  <c:v>-3.4026015228426409E-2</c:v>
                </c:pt>
                <c:pt idx="9">
                  <c:v>3.0782526480006567E-2</c:v>
                </c:pt>
                <c:pt idx="10">
                  <c:v>6.806649514924179E-2</c:v>
                </c:pt>
                <c:pt idx="11">
                  <c:v>-1.1634934478563785E-3</c:v>
                </c:pt>
                <c:pt idx="12">
                  <c:v>7.967718487670461E-2</c:v>
                </c:pt>
                <c:pt idx="13">
                  <c:v>5.2752770449755459E-2</c:v>
                </c:pt>
                <c:pt idx="14">
                  <c:v>1.4445493320415004E-2</c:v>
                </c:pt>
                <c:pt idx="15">
                  <c:v>3.0182779957473871E-2</c:v>
                </c:pt>
                <c:pt idx="16">
                  <c:v>1.3137097149680255E-3</c:v>
                </c:pt>
                <c:pt idx="17">
                  <c:v>4.4872488794462484E-2</c:v>
                </c:pt>
                <c:pt idx="18">
                  <c:v>3.1968686016450754E-2</c:v>
                </c:pt>
                <c:pt idx="19">
                  <c:v>-3.5577656099904043E-2</c:v>
                </c:pt>
                <c:pt idx="20">
                  <c:v>6.3530030498707424E-2</c:v>
                </c:pt>
                <c:pt idx="21">
                  <c:v>4.0526304550423387E-3</c:v>
                </c:pt>
                <c:pt idx="22">
                  <c:v>-3.9979153905416842E-2</c:v>
                </c:pt>
                <c:pt idx="23">
                  <c:v>-3.6450359203862859E-2</c:v>
                </c:pt>
                <c:pt idx="24">
                  <c:v>3.0819579661431229E-2</c:v>
                </c:pt>
                <c:pt idx="25">
                  <c:v>-7.7250523770258095E-3</c:v>
                </c:pt>
                <c:pt idx="26">
                  <c:v>1.9639076178526782E-2</c:v>
                </c:pt>
                <c:pt idx="27">
                  <c:v>-6.5810348210954994E-2</c:v>
                </c:pt>
                <c:pt idx="28">
                  <c:v>-2.8100690662705707E-3</c:v>
                </c:pt>
                <c:pt idx="29">
                  <c:v>1.4706425347057905E-2</c:v>
                </c:pt>
                <c:pt idx="30">
                  <c:v>-1.6185599463933054E-2</c:v>
                </c:pt>
                <c:pt idx="31">
                  <c:v>1.3988340631989615E-3</c:v>
                </c:pt>
                <c:pt idx="32">
                  <c:v>-4.8173096865735454E-2</c:v>
                </c:pt>
                <c:pt idx="33">
                  <c:v>-7.6220824198036774E-2</c:v>
                </c:pt>
                <c:pt idx="34">
                  <c:v>0.10753467027848118</c:v>
                </c:pt>
                <c:pt idx="35">
                  <c:v>1.4395728369014371E-2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Sheet1!$T$8</c:f>
              <c:strCache>
                <c:ptCount val="1"/>
                <c:pt idx="0">
                  <c:v>ONGC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Sheet1!$A$9:$A$44</c:f>
              <c:numCache>
                <c:formatCode>[$-409]mmmm\-yy;@</c:formatCode>
                <c:ptCount val="36"/>
                <c:pt idx="0">
                  <c:v>41395</c:v>
                </c:pt>
                <c:pt idx="1">
                  <c:v>41428</c:v>
                </c:pt>
                <c:pt idx="2">
                  <c:v>41456</c:v>
                </c:pt>
                <c:pt idx="3">
                  <c:v>41487</c:v>
                </c:pt>
                <c:pt idx="4">
                  <c:v>41519</c:v>
                </c:pt>
                <c:pt idx="5">
                  <c:v>41548</c:v>
                </c:pt>
                <c:pt idx="6">
                  <c:v>41579</c:v>
                </c:pt>
                <c:pt idx="7">
                  <c:v>41610</c:v>
                </c:pt>
                <c:pt idx="8">
                  <c:v>41641</c:v>
                </c:pt>
                <c:pt idx="9">
                  <c:v>41673</c:v>
                </c:pt>
                <c:pt idx="10">
                  <c:v>41701</c:v>
                </c:pt>
                <c:pt idx="11">
                  <c:v>41730</c:v>
                </c:pt>
                <c:pt idx="12">
                  <c:v>41761</c:v>
                </c:pt>
                <c:pt idx="13">
                  <c:v>41792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41946</c:v>
                </c:pt>
                <c:pt idx="19">
                  <c:v>41974</c:v>
                </c:pt>
                <c:pt idx="20">
                  <c:v>42006</c:v>
                </c:pt>
                <c:pt idx="21">
                  <c:v>42037</c:v>
                </c:pt>
                <c:pt idx="22">
                  <c:v>42065</c:v>
                </c:pt>
                <c:pt idx="23">
                  <c:v>42095</c:v>
                </c:pt>
                <c:pt idx="24">
                  <c:v>42128</c:v>
                </c:pt>
                <c:pt idx="25">
                  <c:v>42156</c:v>
                </c:pt>
                <c:pt idx="26">
                  <c:v>42186</c:v>
                </c:pt>
                <c:pt idx="27">
                  <c:v>42219</c:v>
                </c:pt>
                <c:pt idx="28">
                  <c:v>42248</c:v>
                </c:pt>
                <c:pt idx="29">
                  <c:v>42278</c:v>
                </c:pt>
                <c:pt idx="30">
                  <c:v>42310</c:v>
                </c:pt>
                <c:pt idx="31">
                  <c:v>42339</c:v>
                </c:pt>
                <c:pt idx="32">
                  <c:v>42373</c:v>
                </c:pt>
                <c:pt idx="33">
                  <c:v>42401</c:v>
                </c:pt>
                <c:pt idx="34">
                  <c:v>42430</c:v>
                </c:pt>
                <c:pt idx="35">
                  <c:v>42461</c:v>
                </c:pt>
              </c:numCache>
            </c:numRef>
          </c:cat>
          <c:val>
            <c:numRef>
              <c:f>Sheet1!$T$9:$T$44</c:f>
              <c:numCache>
                <c:formatCode>0.00%</c:formatCode>
                <c:ptCount val="36"/>
                <c:pt idx="1">
                  <c:v>9.7588194066400291E-3</c:v>
                </c:pt>
                <c:pt idx="2">
                  <c:v>-0.12201737476774488</c:v>
                </c:pt>
                <c:pt idx="3">
                  <c:v>-0.14293086716615777</c:v>
                </c:pt>
                <c:pt idx="4">
                  <c:v>7.6929991055260993E-2</c:v>
                </c:pt>
                <c:pt idx="5">
                  <c:v>9.6509467368835589E-2</c:v>
                </c:pt>
                <c:pt idx="6">
                  <c:v>1.8385929751478125E-2</c:v>
                </c:pt>
                <c:pt idx="7">
                  <c:v>-1.8006459801126251E-2</c:v>
                </c:pt>
                <c:pt idx="8">
                  <c:v>-4.6209967581675837E-2</c:v>
                </c:pt>
                <c:pt idx="9">
                  <c:v>5.7339990633087812E-2</c:v>
                </c:pt>
                <c:pt idx="10">
                  <c:v>0.10835385642361128</c:v>
                </c:pt>
                <c:pt idx="11">
                  <c:v>2.0081370041967528E-2</c:v>
                </c:pt>
                <c:pt idx="12">
                  <c:v>0.16318064305810021</c:v>
                </c:pt>
                <c:pt idx="13">
                  <c:v>0.12349603343968041</c:v>
                </c:pt>
                <c:pt idx="14">
                  <c:v>-6.9436158220669619E-2</c:v>
                </c:pt>
                <c:pt idx="15">
                  <c:v>0.10029082471215967</c:v>
                </c:pt>
                <c:pt idx="16">
                  <c:v>-6.0277369770254996E-2</c:v>
                </c:pt>
                <c:pt idx="17">
                  <c:v>-8.3218843317095503E-3</c:v>
                </c:pt>
                <c:pt idx="18">
                  <c:v>-6.3556793729664496E-2</c:v>
                </c:pt>
                <c:pt idx="19">
                  <c:v>-8.6982668571536359E-2</c:v>
                </c:pt>
                <c:pt idx="20">
                  <c:v>2.9295466240805812E-2</c:v>
                </c:pt>
                <c:pt idx="21">
                  <c:v>-7.5707902091459167E-2</c:v>
                </c:pt>
                <c:pt idx="22">
                  <c:v>-4.4502648746585716E-2</c:v>
                </c:pt>
                <c:pt idx="23">
                  <c:v>-7.6708332789978684E-3</c:v>
                </c:pt>
                <c:pt idx="24">
                  <c:v>8.5032775804333216E-2</c:v>
                </c:pt>
                <c:pt idx="25">
                  <c:v>-6.1391394596367221E-2</c:v>
                </c:pt>
                <c:pt idx="26">
                  <c:v>-0.11918613211258444</c:v>
                </c:pt>
                <c:pt idx="27">
                  <c:v>-0.12247866220816195</c:v>
                </c:pt>
                <c:pt idx="28">
                  <c:v>-3.945049008654522E-2</c:v>
                </c:pt>
                <c:pt idx="29">
                  <c:v>7.6738547129022505E-2</c:v>
                </c:pt>
                <c:pt idx="30">
                  <c:v>-3.4402594204428039E-2</c:v>
                </c:pt>
                <c:pt idx="31">
                  <c:v>3.2457749204576114E-2</c:v>
                </c:pt>
                <c:pt idx="32">
                  <c:v>-6.4116029920813888E-2</c:v>
                </c:pt>
                <c:pt idx="33">
                  <c:v>-0.14209929566281243</c:v>
                </c:pt>
                <c:pt idx="34">
                  <c:v>0.10704293372065177</c:v>
                </c:pt>
                <c:pt idx="35">
                  <c:v>1.4712751050910855E-2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41184"/>
        <c:axId val="82142720"/>
      </c:lineChart>
      <c:dateAx>
        <c:axId val="82141184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42720"/>
        <c:crosses val="autoZero"/>
        <c:auto val="1"/>
        <c:lblOffset val="100"/>
        <c:baseTimeUnit val="months"/>
      </c:dateAx>
      <c:valAx>
        <c:axId val="8214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4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18" Type="http://schemas.openxmlformats.org/officeDocument/2006/relationships/chart" Target="../charts/chart16.xml"/><Relationship Id="rId3" Type="http://schemas.openxmlformats.org/officeDocument/2006/relationships/chart" Target="../charts/chart1.xml"/><Relationship Id="rId21" Type="http://schemas.openxmlformats.org/officeDocument/2006/relationships/chart" Target="../charts/chart19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17" Type="http://schemas.openxmlformats.org/officeDocument/2006/relationships/chart" Target="../charts/chart15.xml"/><Relationship Id="rId2" Type="http://schemas.openxmlformats.org/officeDocument/2006/relationships/image" Target="../media/image2.png"/><Relationship Id="rId16" Type="http://schemas.openxmlformats.org/officeDocument/2006/relationships/chart" Target="../charts/chart14.xml"/><Relationship Id="rId20" Type="http://schemas.openxmlformats.org/officeDocument/2006/relationships/chart" Target="../charts/chart18.xml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5" Type="http://schemas.openxmlformats.org/officeDocument/2006/relationships/chart" Target="../charts/chart13.xml"/><Relationship Id="rId10" Type="http://schemas.openxmlformats.org/officeDocument/2006/relationships/chart" Target="../charts/chart8.xml"/><Relationship Id="rId19" Type="http://schemas.openxmlformats.org/officeDocument/2006/relationships/chart" Target="../charts/chart17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2658</xdr:rowOff>
    </xdr:from>
    <xdr:to>
      <xdr:col>2</xdr:col>
      <xdr:colOff>51219</xdr:colOff>
      <xdr:row>5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58"/>
          <a:ext cx="2076450" cy="1111767"/>
        </a:xfrm>
        <a:prstGeom prst="rect">
          <a:avLst/>
        </a:prstGeom>
      </xdr:spPr>
    </xdr:pic>
    <xdr:clientData/>
  </xdr:twoCellAnchor>
  <xdr:twoCellAnchor editAs="oneCell">
    <xdr:from>
      <xdr:col>13</xdr:col>
      <xdr:colOff>161925</xdr:colOff>
      <xdr:row>0</xdr:row>
      <xdr:rowOff>142874</xdr:rowOff>
    </xdr:from>
    <xdr:to>
      <xdr:col>17</xdr:col>
      <xdr:colOff>476249</xdr:colOff>
      <xdr:row>5</xdr:row>
      <xdr:rowOff>1796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575" y="142874"/>
          <a:ext cx="2838450" cy="809625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69</xdr:row>
      <xdr:rowOff>85725</xdr:rowOff>
    </xdr:from>
    <xdr:to>
      <xdr:col>6</xdr:col>
      <xdr:colOff>419099</xdr:colOff>
      <xdr:row>84</xdr:row>
      <xdr:rowOff>138112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261936</xdr:colOff>
      <xdr:row>69</xdr:row>
      <xdr:rowOff>142875</xdr:rowOff>
    </xdr:from>
    <xdr:to>
      <xdr:col>24</xdr:col>
      <xdr:colOff>-1</xdr:colOff>
      <xdr:row>86</xdr:row>
      <xdr:rowOff>51955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142874</xdr:colOff>
      <xdr:row>69</xdr:row>
      <xdr:rowOff>157161</xdr:rowOff>
    </xdr:from>
    <xdr:to>
      <xdr:col>14</xdr:col>
      <xdr:colOff>533399</xdr:colOff>
      <xdr:row>84</xdr:row>
      <xdr:rowOff>142874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171450</xdr:colOff>
      <xdr:row>85</xdr:row>
      <xdr:rowOff>33337</xdr:rowOff>
    </xdr:from>
    <xdr:to>
      <xdr:col>6</xdr:col>
      <xdr:colOff>428625</xdr:colOff>
      <xdr:row>99</xdr:row>
      <xdr:rowOff>95250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238124</xdr:colOff>
      <xdr:row>87</xdr:row>
      <xdr:rowOff>42862</xdr:rowOff>
    </xdr:from>
    <xdr:to>
      <xdr:col>24</xdr:col>
      <xdr:colOff>86591</xdr:colOff>
      <xdr:row>103</xdr:row>
      <xdr:rowOff>155864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219074</xdr:colOff>
      <xdr:row>100</xdr:row>
      <xdr:rowOff>4762</xdr:rowOff>
    </xdr:from>
    <xdr:to>
      <xdr:col>6</xdr:col>
      <xdr:colOff>447674</xdr:colOff>
      <xdr:row>114</xdr:row>
      <xdr:rowOff>133350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161924</xdr:colOff>
      <xdr:row>100</xdr:row>
      <xdr:rowOff>61912</xdr:rowOff>
    </xdr:from>
    <xdr:to>
      <xdr:col>14</xdr:col>
      <xdr:colOff>533399</xdr:colOff>
      <xdr:row>114</xdr:row>
      <xdr:rowOff>171450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228600</xdr:colOff>
      <xdr:row>103</xdr:row>
      <xdr:rowOff>166686</xdr:rowOff>
    </xdr:from>
    <xdr:to>
      <xdr:col>24</xdr:col>
      <xdr:colOff>103909</xdr:colOff>
      <xdr:row>119</xdr:row>
      <xdr:rowOff>138545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200025</xdr:colOff>
      <xdr:row>115</xdr:row>
      <xdr:rowOff>52386</xdr:rowOff>
    </xdr:from>
    <xdr:to>
      <xdr:col>6</xdr:col>
      <xdr:colOff>438150</xdr:colOff>
      <xdr:row>129</xdr:row>
      <xdr:rowOff>152399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57150</xdr:colOff>
      <xdr:row>115</xdr:row>
      <xdr:rowOff>128587</xdr:rowOff>
    </xdr:from>
    <xdr:to>
      <xdr:col>14</xdr:col>
      <xdr:colOff>304800</xdr:colOff>
      <xdr:row>130</xdr:row>
      <xdr:rowOff>14287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49</xdr:col>
      <xdr:colOff>71437</xdr:colOff>
      <xdr:row>31</xdr:row>
      <xdr:rowOff>119062</xdr:rowOff>
    </xdr:from>
    <xdr:to>
      <xdr:col>56</xdr:col>
      <xdr:colOff>392906</xdr:colOff>
      <xdr:row>45</xdr:row>
      <xdr:rowOff>79771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41</xdr:col>
      <xdr:colOff>11905</xdr:colOff>
      <xdr:row>31</xdr:row>
      <xdr:rowOff>86915</xdr:rowOff>
    </xdr:from>
    <xdr:to>
      <xdr:col>48</xdr:col>
      <xdr:colOff>333374</xdr:colOff>
      <xdr:row>44</xdr:row>
      <xdr:rowOff>44053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32</xdr:col>
      <xdr:colOff>35719</xdr:colOff>
      <xdr:row>31</xdr:row>
      <xdr:rowOff>39290</xdr:rowOff>
    </xdr:from>
    <xdr:to>
      <xdr:col>39</xdr:col>
      <xdr:colOff>357188</xdr:colOff>
      <xdr:row>43</xdr:row>
      <xdr:rowOff>210740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32</xdr:col>
      <xdr:colOff>35719</xdr:colOff>
      <xdr:row>3</xdr:row>
      <xdr:rowOff>75010</xdr:rowOff>
    </xdr:from>
    <xdr:to>
      <xdr:col>39</xdr:col>
      <xdr:colOff>357188</xdr:colOff>
      <xdr:row>16</xdr:row>
      <xdr:rowOff>103585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32</xdr:col>
      <xdr:colOff>59531</xdr:colOff>
      <xdr:row>17</xdr:row>
      <xdr:rowOff>110727</xdr:rowOff>
    </xdr:from>
    <xdr:to>
      <xdr:col>39</xdr:col>
      <xdr:colOff>381000</xdr:colOff>
      <xdr:row>30</xdr:row>
      <xdr:rowOff>67865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41</xdr:col>
      <xdr:colOff>11905</xdr:colOff>
      <xdr:row>16</xdr:row>
      <xdr:rowOff>194072</xdr:rowOff>
    </xdr:from>
    <xdr:to>
      <xdr:col>48</xdr:col>
      <xdr:colOff>333374</xdr:colOff>
      <xdr:row>29</xdr:row>
      <xdr:rowOff>151209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49</xdr:col>
      <xdr:colOff>11907</xdr:colOff>
      <xdr:row>17</xdr:row>
      <xdr:rowOff>27383</xdr:rowOff>
    </xdr:from>
    <xdr:to>
      <xdr:col>56</xdr:col>
      <xdr:colOff>333376</xdr:colOff>
      <xdr:row>29</xdr:row>
      <xdr:rowOff>198833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41</xdr:col>
      <xdr:colOff>35719</xdr:colOff>
      <xdr:row>2</xdr:row>
      <xdr:rowOff>170259</xdr:rowOff>
    </xdr:from>
    <xdr:to>
      <xdr:col>48</xdr:col>
      <xdr:colOff>357188</xdr:colOff>
      <xdr:row>16</xdr:row>
      <xdr:rowOff>8334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49</xdr:col>
      <xdr:colOff>71437</xdr:colOff>
      <xdr:row>2</xdr:row>
      <xdr:rowOff>59531</xdr:rowOff>
    </xdr:from>
    <xdr:to>
      <xdr:col>56</xdr:col>
      <xdr:colOff>392906</xdr:colOff>
      <xdr:row>15</xdr:row>
      <xdr:rowOff>111918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ak%20rajput/Desktop/Mentes%20Capital/optimum%20calculation%20of%20stoc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4">
          <cell r="L24">
            <v>0.81565720544477271</v>
          </cell>
        </row>
        <row r="25">
          <cell r="L25">
            <v>0.18434279455522737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"/>
  <sheetViews>
    <sheetView tabSelected="1" topLeftCell="A94" zoomScale="84" zoomScaleNormal="84" workbookViewId="0">
      <selection activeCell="AF27" sqref="AF27"/>
    </sheetView>
  </sheetViews>
  <sheetFormatPr defaultRowHeight="15" x14ac:dyDescent="0.25"/>
  <cols>
    <col min="1" max="1" width="19.140625" customWidth="1"/>
    <col min="2" max="2" width="11.28515625" bestFit="1" customWidth="1"/>
    <col min="3" max="4" width="9.5703125" bestFit="1" customWidth="1"/>
    <col min="5" max="5" width="14.7109375" bestFit="1" customWidth="1"/>
    <col min="6" max="6" width="9.5703125" bestFit="1" customWidth="1"/>
    <col min="7" max="7" width="10.140625" bestFit="1" customWidth="1"/>
    <col min="8" max="9" width="9.5703125" bestFit="1" customWidth="1"/>
    <col min="10" max="10" width="10.140625" bestFit="1" customWidth="1"/>
    <col min="11" max="11" width="13.140625" customWidth="1"/>
    <col min="12" max="12" width="7.28515625" customWidth="1"/>
    <col min="13" max="14" width="8" bestFit="1" customWidth="1"/>
    <col min="15" max="15" width="9.28515625" bestFit="1" customWidth="1"/>
    <col min="16" max="16" width="10.140625" customWidth="1"/>
    <col min="17" max="17" width="10.42578125" bestFit="1" customWidth="1"/>
    <col min="18" max="19" width="8" bestFit="1" customWidth="1"/>
    <col min="20" max="21" width="9.28515625" bestFit="1" customWidth="1"/>
  </cols>
  <sheetData>
    <row r="1" spans="1:31" s="24" customFormat="1" x14ac:dyDescent="0.25"/>
    <row r="2" spans="1:31" s="24" customFormat="1" x14ac:dyDescent="0.25"/>
    <row r="3" spans="1:31" s="24" customFormat="1" x14ac:dyDescent="0.25"/>
    <row r="4" spans="1:31" s="24" customFormat="1" x14ac:dyDescent="0.25"/>
    <row r="5" spans="1:31" s="24" customFormat="1" x14ac:dyDescent="0.25"/>
    <row r="6" spans="1:31" s="24" customFormat="1" x14ac:dyDescent="0.25"/>
    <row r="7" spans="1:31" ht="16.5" thickBot="1" x14ac:dyDescent="0.3">
      <c r="B7" s="1"/>
      <c r="C7" s="1"/>
      <c r="D7" s="1"/>
      <c r="E7" s="1" t="s">
        <v>0</v>
      </c>
      <c r="F7" s="1"/>
      <c r="G7" s="1"/>
      <c r="H7" s="1"/>
      <c r="I7" s="1"/>
      <c r="J7" s="1"/>
      <c r="K7" s="1"/>
      <c r="L7" s="11"/>
      <c r="M7" s="11"/>
      <c r="N7" s="11" t="s">
        <v>1</v>
      </c>
      <c r="O7" s="11"/>
      <c r="P7" s="11"/>
      <c r="Q7" s="11"/>
      <c r="R7" s="11"/>
      <c r="S7" s="11"/>
      <c r="T7" s="11"/>
      <c r="U7" s="27"/>
      <c r="V7" s="27"/>
      <c r="W7" s="29"/>
      <c r="X7" s="29"/>
      <c r="Y7" s="29"/>
      <c r="Z7" s="29" t="s">
        <v>57</v>
      </c>
      <c r="AA7" s="29"/>
      <c r="AB7" s="29"/>
      <c r="AC7" s="29"/>
      <c r="AD7" s="29"/>
      <c r="AE7" s="29"/>
    </row>
    <row r="8" spans="1:31" s="3" customFormat="1" ht="16.5" thickBot="1" x14ac:dyDescent="0.3">
      <c r="A8" s="23" t="s">
        <v>2</v>
      </c>
      <c r="B8" s="2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" t="s">
        <v>8</v>
      </c>
      <c r="H8" s="1" t="s">
        <v>9</v>
      </c>
      <c r="I8" s="1" t="s">
        <v>10</v>
      </c>
      <c r="J8" s="1" t="s">
        <v>11</v>
      </c>
      <c r="K8" s="1" t="s">
        <v>12</v>
      </c>
      <c r="L8" s="22" t="s">
        <v>13</v>
      </c>
      <c r="M8" s="22" t="s">
        <v>14</v>
      </c>
      <c r="N8" s="22" t="s">
        <v>15</v>
      </c>
      <c r="O8" s="22" t="s">
        <v>16</v>
      </c>
      <c r="P8" s="22" t="s">
        <v>17</v>
      </c>
      <c r="Q8" s="22" t="s">
        <v>18</v>
      </c>
      <c r="R8" s="22" t="s">
        <v>19</v>
      </c>
      <c r="S8" s="22" t="s">
        <v>10</v>
      </c>
      <c r="T8" s="22" t="s">
        <v>11</v>
      </c>
      <c r="U8" s="22" t="s">
        <v>12</v>
      </c>
      <c r="V8" s="28" t="str">
        <f>L8</f>
        <v xml:space="preserve">Nifty </v>
      </c>
      <c r="W8" s="28" t="str">
        <f t="shared" ref="W8:AE8" si="0">M8</f>
        <v>BHEL</v>
      </c>
      <c r="X8" s="28" t="str">
        <f t="shared" si="0"/>
        <v>NTPC</v>
      </c>
      <c r="Y8" s="28" t="str">
        <f t="shared" si="0"/>
        <v xml:space="preserve">Shipping </v>
      </c>
      <c r="Z8" s="28" t="str">
        <f t="shared" si="0"/>
        <v>MOIL</v>
      </c>
      <c r="AA8" s="28" t="str">
        <f t="shared" si="0"/>
        <v xml:space="preserve">Crompton </v>
      </c>
      <c r="AB8" s="28" t="str">
        <f t="shared" si="0"/>
        <v>R Pow</v>
      </c>
      <c r="AC8" s="28" t="str">
        <f t="shared" si="0"/>
        <v>R com</v>
      </c>
      <c r="AD8" s="28" t="str">
        <f t="shared" si="0"/>
        <v>ONGC</v>
      </c>
      <c r="AE8" s="28" t="str">
        <f t="shared" si="0"/>
        <v>Bhar Forg</v>
      </c>
    </row>
    <row r="9" spans="1:31" ht="16.5" thickBot="1" x14ac:dyDescent="0.3">
      <c r="A9" s="4">
        <v>41395</v>
      </c>
      <c r="B9" s="5">
        <v>5985.9501950000003</v>
      </c>
      <c r="C9" s="6">
        <v>191.846</v>
      </c>
      <c r="D9" s="6">
        <v>141.88</v>
      </c>
      <c r="E9" s="6">
        <v>36.700000000000003</v>
      </c>
      <c r="F9" s="6">
        <v>179.65</v>
      </c>
      <c r="G9" s="6">
        <v>92.109800000000007</v>
      </c>
      <c r="H9" s="6">
        <v>67.448999999999998</v>
      </c>
      <c r="I9" s="6">
        <v>106.2</v>
      </c>
      <c r="J9" s="6">
        <v>301.62459999999999</v>
      </c>
      <c r="K9" s="6">
        <v>225.45058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>
        <v>100</v>
      </c>
      <c r="W9" s="11">
        <f>V9</f>
        <v>100</v>
      </c>
      <c r="X9" s="11">
        <f t="shared" ref="X9:AE9" si="1">W9</f>
        <v>100</v>
      </c>
      <c r="Y9" s="11">
        <f t="shared" si="1"/>
        <v>100</v>
      </c>
      <c r="Z9" s="11">
        <f t="shared" si="1"/>
        <v>100</v>
      </c>
      <c r="AA9" s="11">
        <f t="shared" si="1"/>
        <v>100</v>
      </c>
      <c r="AB9" s="11">
        <f t="shared" si="1"/>
        <v>100</v>
      </c>
      <c r="AC9" s="11">
        <f t="shared" si="1"/>
        <v>100</v>
      </c>
      <c r="AD9" s="11">
        <f t="shared" si="1"/>
        <v>100</v>
      </c>
      <c r="AE9" s="11">
        <f t="shared" si="1"/>
        <v>100</v>
      </c>
    </row>
    <row r="10" spans="1:31" ht="16.5" thickBot="1" x14ac:dyDescent="0.3">
      <c r="A10" s="4">
        <v>41428</v>
      </c>
      <c r="B10" s="5">
        <v>5842.2001950000003</v>
      </c>
      <c r="C10" s="6">
        <v>166.68700000000001</v>
      </c>
      <c r="D10" s="6">
        <v>132.27000000000001</v>
      </c>
      <c r="E10" s="6">
        <v>34.35</v>
      </c>
      <c r="F10" s="6">
        <v>181.33</v>
      </c>
      <c r="G10" s="6">
        <v>85.779399999999995</v>
      </c>
      <c r="H10" s="6">
        <v>63.286000000000001</v>
      </c>
      <c r="I10" s="6">
        <v>118.33</v>
      </c>
      <c r="J10" s="6">
        <v>304.56810000000002</v>
      </c>
      <c r="K10" s="6">
        <v>213.23546999999999</v>
      </c>
      <c r="L10" s="10">
        <f t="shared" ref="L10:L44" si="2">B10/B9-1</f>
        <v>-2.40145666631294E-2</v>
      </c>
      <c r="M10" s="10">
        <f t="shared" ref="M10:M44" si="3">C10/C9-1</f>
        <v>-0.13114164486098223</v>
      </c>
      <c r="N10" s="10">
        <f t="shared" ref="N10:N44" si="4">D10/D9-1</f>
        <v>-6.7733295742881228E-2</v>
      </c>
      <c r="O10" s="10">
        <f t="shared" ref="O10:O44" si="5">E10/E9-1</f>
        <v>-6.4032697547683926E-2</v>
      </c>
      <c r="P10" s="10">
        <f t="shared" ref="P10:P44" si="6">F10/F9-1</f>
        <v>9.351516838296714E-3</v>
      </c>
      <c r="Q10" s="10">
        <f t="shared" ref="Q10:Q44" si="7">G10/G9-1</f>
        <v>-6.8726671863363231E-2</v>
      </c>
      <c r="R10" s="10">
        <f t="shared" ref="R10:R44" si="8">H10/H9-1</f>
        <v>-6.1720707497516569E-2</v>
      </c>
      <c r="S10" s="10">
        <f t="shared" ref="S10:S44" si="9">I10/I9-1</f>
        <v>0.11421845574387945</v>
      </c>
      <c r="T10" s="10">
        <f t="shared" ref="T10:T44" si="10">J10/J9-1</f>
        <v>9.7588194066400291E-3</v>
      </c>
      <c r="U10" s="10">
        <f t="shared" ref="U10:U44" si="11">K10/K9-1</f>
        <v>-5.41808763588012E-2</v>
      </c>
      <c r="V10" s="25">
        <f>V9*(1+L10)</f>
        <v>97.598543333687061</v>
      </c>
      <c r="W10" s="25">
        <f t="shared" ref="W10:AE10" si="12">W9*(1+M10)</f>
        <v>86.885835513901782</v>
      </c>
      <c r="X10" s="25">
        <f t="shared" si="12"/>
        <v>93.226670425711873</v>
      </c>
      <c r="Y10" s="25">
        <f t="shared" si="12"/>
        <v>93.596730245231612</v>
      </c>
      <c r="Z10" s="25">
        <f t="shared" si="12"/>
        <v>100.93515168382967</v>
      </c>
      <c r="AA10" s="25">
        <f t="shared" si="12"/>
        <v>93.127332813663671</v>
      </c>
      <c r="AB10" s="25">
        <f t="shared" si="12"/>
        <v>93.827929250248346</v>
      </c>
      <c r="AC10" s="25">
        <f t="shared" si="12"/>
        <v>111.42184557438794</v>
      </c>
      <c r="AD10" s="25">
        <f t="shared" si="12"/>
        <v>100.97588194066401</v>
      </c>
      <c r="AE10" s="25">
        <f t="shared" si="12"/>
        <v>94.581912364119887</v>
      </c>
    </row>
    <row r="11" spans="1:31" ht="16.5" thickBot="1" x14ac:dyDescent="0.3">
      <c r="A11" s="4">
        <v>41456</v>
      </c>
      <c r="B11" s="5">
        <v>5742</v>
      </c>
      <c r="C11" s="6">
        <v>151.43</v>
      </c>
      <c r="D11" s="6">
        <v>120.26</v>
      </c>
      <c r="E11" s="6">
        <v>29.45</v>
      </c>
      <c r="F11" s="6">
        <v>170.53</v>
      </c>
      <c r="G11" s="6">
        <v>83.0154</v>
      </c>
      <c r="H11" s="6">
        <v>71.515000000000001</v>
      </c>
      <c r="I11" s="6">
        <v>139.34</v>
      </c>
      <c r="J11" s="6">
        <v>267.40550000000002</v>
      </c>
      <c r="K11" s="6">
        <v>196.01889</v>
      </c>
      <c r="L11" s="10">
        <f t="shared" si="2"/>
        <v>-1.7151106031209951E-2</v>
      </c>
      <c r="M11" s="10">
        <f t="shared" si="3"/>
        <v>-9.1530833238344989E-2</v>
      </c>
      <c r="N11" s="10">
        <f t="shared" si="4"/>
        <v>-9.0799123005972704E-2</v>
      </c>
      <c r="O11" s="10">
        <f t="shared" si="5"/>
        <v>-0.14264919941775844</v>
      </c>
      <c r="P11" s="10">
        <f t="shared" si="6"/>
        <v>-5.9559918380852617E-2</v>
      </c>
      <c r="Q11" s="10">
        <f t="shared" si="7"/>
        <v>-3.2222188544102637E-2</v>
      </c>
      <c r="R11" s="10">
        <f t="shared" si="8"/>
        <v>0.13002875833517691</v>
      </c>
      <c r="S11" s="10">
        <f t="shared" si="9"/>
        <v>0.17755429730414951</v>
      </c>
      <c r="T11" s="10">
        <f t="shared" si="10"/>
        <v>-0.12201737476774488</v>
      </c>
      <c r="U11" s="10">
        <f t="shared" si="11"/>
        <v>-8.0739756851897049E-2</v>
      </c>
      <c r="V11" s="25">
        <f t="shared" ref="V11:V44" si="13">V10*(1+L11)</f>
        <v>95.924620368479353</v>
      </c>
      <c r="W11" s="25">
        <f t="shared" ref="W11:W44" si="14">W10*(1+M11)</f>
        <v>78.933102592704572</v>
      </c>
      <c r="X11" s="25">
        <f t="shared" ref="X11:X44" si="15">X10*(1+N11)</f>
        <v>84.76177051029039</v>
      </c>
      <c r="Y11" s="25">
        <f t="shared" ref="Y11:Y44" si="16">Y10*(1+O11)</f>
        <v>80.245231607629421</v>
      </c>
      <c r="Z11" s="25">
        <f t="shared" ref="Z11:Z44" si="17">Z10*(1+P11)</f>
        <v>94.923462287781803</v>
      </c>
      <c r="AA11" s="25">
        <f t="shared" ref="AA11:AA44" si="18">AA10*(1+Q11)</f>
        <v>90.126566337132402</v>
      </c>
      <c r="AB11" s="25">
        <f t="shared" ref="AB11:AB44" si="19">AB10*(1+R11)</f>
        <v>106.02825838781897</v>
      </c>
      <c r="AC11" s="25">
        <f t="shared" ref="AC11:AC44" si="20">AC10*(1+S11)</f>
        <v>131.20527306967986</v>
      </c>
      <c r="AD11" s="25">
        <f t="shared" ref="AD11:AD44" si="21">AD10*(1+T11)</f>
        <v>88.655069911406443</v>
      </c>
      <c r="AE11" s="25">
        <f t="shared" ref="AE11:AE44" si="22">AE10*(1+U11)</f>
        <v>86.945391757253418</v>
      </c>
    </row>
    <row r="12" spans="1:31" ht="16.5" thickBot="1" x14ac:dyDescent="0.3">
      <c r="A12" s="4">
        <v>41487</v>
      </c>
      <c r="B12" s="5">
        <v>5471.7998049999997</v>
      </c>
      <c r="C12" s="6">
        <v>113.83499999999999</v>
      </c>
      <c r="D12" s="6">
        <v>120.44</v>
      </c>
      <c r="E12" s="6">
        <v>30.65</v>
      </c>
      <c r="F12" s="6">
        <v>194</v>
      </c>
      <c r="G12" s="6">
        <v>79.959100000000007</v>
      </c>
      <c r="H12" s="6">
        <v>66.322999999999993</v>
      </c>
      <c r="I12" s="6">
        <v>123.2</v>
      </c>
      <c r="J12" s="6">
        <v>229.185</v>
      </c>
      <c r="K12" s="6">
        <v>234.51218</v>
      </c>
      <c r="L12" s="10">
        <f t="shared" si="2"/>
        <v>-4.7056808603274214E-2</v>
      </c>
      <c r="M12" s="10">
        <f t="shared" si="3"/>
        <v>-0.24826652578749264</v>
      </c>
      <c r="N12" s="10">
        <f t="shared" si="4"/>
        <v>1.4967570264425856E-3</v>
      </c>
      <c r="O12" s="10">
        <f t="shared" si="5"/>
        <v>4.0747028862478718E-2</v>
      </c>
      <c r="P12" s="10">
        <f t="shared" si="6"/>
        <v>0.1376297425672901</v>
      </c>
      <c r="Q12" s="10">
        <f t="shared" si="7"/>
        <v>-3.6816060634532799E-2</v>
      </c>
      <c r="R12" s="10">
        <f t="shared" si="8"/>
        <v>-7.2600153813885293E-2</v>
      </c>
      <c r="S12" s="10">
        <f t="shared" si="9"/>
        <v>-0.11583177838380943</v>
      </c>
      <c r="T12" s="10">
        <f t="shared" si="10"/>
        <v>-0.14293086716615777</v>
      </c>
      <c r="U12" s="10">
        <f t="shared" si="11"/>
        <v>0.19637541055354402</v>
      </c>
      <c r="V12" s="25">
        <f t="shared" si="13"/>
        <v>91.410713867458085</v>
      </c>
      <c r="W12" s="25">
        <f t="shared" si="14"/>
        <v>59.336655442386082</v>
      </c>
      <c r="X12" s="25">
        <f t="shared" si="15"/>
        <v>84.888638285875388</v>
      </c>
      <c r="Y12" s="25">
        <f t="shared" si="16"/>
        <v>83.514986376021781</v>
      </c>
      <c r="Z12" s="25">
        <f t="shared" si="17"/>
        <v>107.98775396604508</v>
      </c>
      <c r="AA12" s="25">
        <f t="shared" si="18"/>
        <v>86.808461206082299</v>
      </c>
      <c r="AB12" s="25">
        <f t="shared" si="19"/>
        <v>98.33059052024494</v>
      </c>
      <c r="AC12" s="25">
        <f t="shared" si="20"/>
        <v>116.00753295668551</v>
      </c>
      <c r="AD12" s="25">
        <f t="shared" si="21"/>
        <v>75.983523890292773</v>
      </c>
      <c r="AE12" s="25">
        <f t="shared" si="22"/>
        <v>104.01932875932278</v>
      </c>
    </row>
    <row r="13" spans="1:31" ht="16.5" thickBot="1" x14ac:dyDescent="0.3">
      <c r="A13" s="4">
        <v>41519</v>
      </c>
      <c r="B13" s="5">
        <v>5735.2998049999997</v>
      </c>
      <c r="C13" s="6">
        <v>134.64599999999999</v>
      </c>
      <c r="D13" s="6">
        <v>136.46</v>
      </c>
      <c r="E13" s="6">
        <v>37.5</v>
      </c>
      <c r="F13" s="6">
        <v>188.04</v>
      </c>
      <c r="G13" s="6">
        <v>84.839399999999998</v>
      </c>
      <c r="H13" s="6">
        <v>66.078000000000003</v>
      </c>
      <c r="I13" s="6">
        <v>146.85</v>
      </c>
      <c r="J13" s="6">
        <v>246.81620000000001</v>
      </c>
      <c r="K13" s="6">
        <v>243.85568000000001</v>
      </c>
      <c r="L13" s="10">
        <f t="shared" si="2"/>
        <v>4.815600156994404E-2</v>
      </c>
      <c r="M13" s="10">
        <f t="shared" si="3"/>
        <v>0.18281723547239426</v>
      </c>
      <c r="N13" s="10">
        <f t="shared" si="4"/>
        <v>0.13301228827632028</v>
      </c>
      <c r="O13" s="10">
        <f t="shared" si="5"/>
        <v>0.22349102773246332</v>
      </c>
      <c r="P13" s="10">
        <f t="shared" si="6"/>
        <v>-3.0721649484536151E-2</v>
      </c>
      <c r="Q13" s="10">
        <f t="shared" si="7"/>
        <v>6.1034954120293916E-2</v>
      </c>
      <c r="R13" s="10">
        <f t="shared" si="8"/>
        <v>-3.6940427905852724E-3</v>
      </c>
      <c r="S13" s="10">
        <f t="shared" si="9"/>
        <v>0.19196428571428559</v>
      </c>
      <c r="T13" s="10">
        <f t="shared" si="10"/>
        <v>7.6929991055260993E-2</v>
      </c>
      <c r="U13" s="10">
        <f t="shared" si="11"/>
        <v>3.9842280260240726E-2</v>
      </c>
      <c r="V13" s="25">
        <f t="shared" si="13"/>
        <v>95.8126883479691</v>
      </c>
      <c r="W13" s="25">
        <f t="shared" si="14"/>
        <v>70.184418752541106</v>
      </c>
      <c r="X13" s="25">
        <f t="shared" si="15"/>
        <v>96.179870312940523</v>
      </c>
      <c r="Y13" s="25">
        <f t="shared" si="16"/>
        <v>102.17983651226156</v>
      </c>
      <c r="Z13" s="25">
        <f t="shared" si="17"/>
        <v>104.67019204007791</v>
      </c>
      <c r="AA13" s="25">
        <f t="shared" si="18"/>
        <v>92.106811653048851</v>
      </c>
      <c r="AB13" s="25">
        <f t="shared" si="19"/>
        <v>97.967353111239632</v>
      </c>
      <c r="AC13" s="25">
        <f t="shared" si="20"/>
        <v>138.27683615819208</v>
      </c>
      <c r="AD13" s="25">
        <f t="shared" si="21"/>
        <v>81.828935703520202</v>
      </c>
      <c r="AE13" s="25">
        <f t="shared" si="22"/>
        <v>108.16369600823383</v>
      </c>
    </row>
    <row r="14" spans="1:31" ht="16.5" thickBot="1" x14ac:dyDescent="0.3">
      <c r="A14" s="4">
        <v>41548</v>
      </c>
      <c r="B14" s="5">
        <v>6299.1499020000001</v>
      </c>
      <c r="C14" s="6">
        <v>138.27099999999999</v>
      </c>
      <c r="D14" s="6">
        <v>137.99</v>
      </c>
      <c r="E14" s="6">
        <v>34.549999999999997</v>
      </c>
      <c r="F14" s="6">
        <v>216.59</v>
      </c>
      <c r="G14" s="6">
        <v>104.1144</v>
      </c>
      <c r="H14" s="6">
        <v>71.662000000000006</v>
      </c>
      <c r="I14" s="6">
        <v>146.9</v>
      </c>
      <c r="J14" s="6">
        <v>270.63630000000001</v>
      </c>
      <c r="K14" s="6">
        <v>291.35183999999998</v>
      </c>
      <c r="L14" s="10">
        <f t="shared" si="2"/>
        <v>9.8312227114690565E-2</v>
      </c>
      <c r="M14" s="10">
        <f t="shared" si="3"/>
        <v>2.6922448494570927E-2</v>
      </c>
      <c r="N14" s="10">
        <f t="shared" si="4"/>
        <v>1.1212076799061998E-2</v>
      </c>
      <c r="O14" s="10">
        <f t="shared" si="5"/>
        <v>-7.8666666666666774E-2</v>
      </c>
      <c r="P14" s="10">
        <f t="shared" si="6"/>
        <v>0.1518293980004255</v>
      </c>
      <c r="Q14" s="10">
        <f t="shared" si="7"/>
        <v>0.22719396883994936</v>
      </c>
      <c r="R14" s="10">
        <f t="shared" si="8"/>
        <v>8.4506189654650621E-2</v>
      </c>
      <c r="S14" s="10">
        <f t="shared" si="9"/>
        <v>3.4048348655102423E-4</v>
      </c>
      <c r="T14" s="10">
        <f t="shared" si="10"/>
        <v>9.6509467368835589E-2</v>
      </c>
      <c r="U14" s="10">
        <f t="shared" si="11"/>
        <v>0.19477159605222227</v>
      </c>
      <c r="V14" s="25">
        <f t="shared" si="13"/>
        <v>105.2322471253037</v>
      </c>
      <c r="W14" s="25">
        <f t="shared" si="14"/>
        <v>72.073955151527798</v>
      </c>
      <c r="X14" s="25">
        <f t="shared" si="15"/>
        <v>97.258246405413033</v>
      </c>
      <c r="Y14" s="25">
        <f t="shared" si="16"/>
        <v>94.14168937329697</v>
      </c>
      <c r="Z14" s="25">
        <f t="shared" si="17"/>
        <v>120.56220428611186</v>
      </c>
      <c r="AA14" s="25">
        <f t="shared" si="18"/>
        <v>113.03292374969871</v>
      </c>
      <c r="AB14" s="25">
        <f t="shared" si="19"/>
        <v>106.24620083322218</v>
      </c>
      <c r="AC14" s="25">
        <f t="shared" si="20"/>
        <v>138.32391713747646</v>
      </c>
      <c r="AD14" s="25">
        <f t="shared" si="21"/>
        <v>89.726202703625631</v>
      </c>
      <c r="AE14" s="25">
        <f t="shared" si="22"/>
        <v>129.23091171466493</v>
      </c>
    </row>
    <row r="15" spans="1:31" ht="16.5" thickBot="1" x14ac:dyDescent="0.3">
      <c r="A15" s="4">
        <v>41579</v>
      </c>
      <c r="B15" s="5">
        <v>6176.1000979999999</v>
      </c>
      <c r="C15" s="6">
        <v>153.21600000000001</v>
      </c>
      <c r="D15" s="6">
        <v>136.27000000000001</v>
      </c>
      <c r="E15" s="6">
        <v>35.950000000000003</v>
      </c>
      <c r="F15" s="6">
        <v>211.79</v>
      </c>
      <c r="G15" s="6">
        <v>123.62220000000001</v>
      </c>
      <c r="H15" s="6">
        <v>70.436999999999998</v>
      </c>
      <c r="I15" s="6">
        <v>138.55000000000001</v>
      </c>
      <c r="J15" s="6">
        <v>275.61219999999997</v>
      </c>
      <c r="K15" s="6">
        <v>290.23253999999997</v>
      </c>
      <c r="L15" s="10">
        <f t="shared" si="2"/>
        <v>-1.9534350811516887E-2</v>
      </c>
      <c r="M15" s="10">
        <f t="shared" si="3"/>
        <v>0.10808484787120953</v>
      </c>
      <c r="N15" s="10">
        <f t="shared" si="4"/>
        <v>-1.2464671352996559E-2</v>
      </c>
      <c r="O15" s="10">
        <f t="shared" si="5"/>
        <v>4.05209840810421E-2</v>
      </c>
      <c r="P15" s="10">
        <f t="shared" si="6"/>
        <v>-2.2161687981901323E-2</v>
      </c>
      <c r="Q15" s="10">
        <f t="shared" si="7"/>
        <v>0.18736889421636205</v>
      </c>
      <c r="R15" s="10">
        <f t="shared" si="8"/>
        <v>-1.7094136362367895E-2</v>
      </c>
      <c r="S15" s="10">
        <f t="shared" si="9"/>
        <v>-5.6841388699795714E-2</v>
      </c>
      <c r="T15" s="10">
        <f t="shared" si="10"/>
        <v>1.8385929751478125E-2</v>
      </c>
      <c r="U15" s="10">
        <f t="shared" si="11"/>
        <v>-3.841746803452506E-3</v>
      </c>
      <c r="V15" s="25">
        <f t="shared" si="13"/>
        <v>103.17660349327377</v>
      </c>
      <c r="W15" s="25">
        <f t="shared" si="14"/>
        <v>79.864057629557053</v>
      </c>
      <c r="X15" s="25">
        <f t="shared" si="15"/>
        <v>96.045954327600796</v>
      </c>
      <c r="Y15" s="25">
        <f t="shared" si="16"/>
        <v>97.956403269754745</v>
      </c>
      <c r="Z15" s="25">
        <f t="shared" si="17"/>
        <v>117.89034233231281</v>
      </c>
      <c r="AA15" s="25">
        <f t="shared" si="18"/>
        <v>134.21177768272213</v>
      </c>
      <c r="AB15" s="25">
        <f t="shared" si="19"/>
        <v>104.43001378819555</v>
      </c>
      <c r="AC15" s="25">
        <f t="shared" si="20"/>
        <v>130.46139359698682</v>
      </c>
      <c r="AD15" s="25">
        <f t="shared" si="21"/>
        <v>91.37590236340138</v>
      </c>
      <c r="AE15" s="25">
        <f t="shared" si="22"/>
        <v>128.73443927267786</v>
      </c>
    </row>
    <row r="16" spans="1:31" ht="16.5" thickBot="1" x14ac:dyDescent="0.3">
      <c r="A16" s="4">
        <v>41610</v>
      </c>
      <c r="B16" s="5">
        <v>6304</v>
      </c>
      <c r="C16" s="6">
        <v>173.35400000000001</v>
      </c>
      <c r="D16" s="6">
        <v>126.79</v>
      </c>
      <c r="E16" s="6">
        <v>42.5</v>
      </c>
      <c r="F16" s="6">
        <v>223.43</v>
      </c>
      <c r="G16" s="6">
        <v>127.38339999999999</v>
      </c>
      <c r="H16" s="6">
        <v>71.710999999999999</v>
      </c>
      <c r="I16" s="6">
        <v>130</v>
      </c>
      <c r="J16" s="6">
        <v>270.64940000000001</v>
      </c>
      <c r="K16" s="6">
        <v>319.28496999999999</v>
      </c>
      <c r="L16" s="10">
        <f t="shared" si="2"/>
        <v>2.0708845383095031E-2</v>
      </c>
      <c r="M16" s="10">
        <f t="shared" si="3"/>
        <v>0.13143535923141192</v>
      </c>
      <c r="N16" s="10">
        <f t="shared" si="4"/>
        <v>-6.9567769868643214E-2</v>
      </c>
      <c r="O16" s="10">
        <f t="shared" si="5"/>
        <v>0.18219749652294848</v>
      </c>
      <c r="P16" s="10">
        <f t="shared" si="6"/>
        <v>5.4960101987818089E-2</v>
      </c>
      <c r="Q16" s="10">
        <f t="shared" si="7"/>
        <v>3.0424956035404627E-2</v>
      </c>
      <c r="R16" s="10">
        <f t="shared" si="8"/>
        <v>1.8087084912759011E-2</v>
      </c>
      <c r="S16" s="10">
        <f t="shared" si="9"/>
        <v>-6.1710573800072277E-2</v>
      </c>
      <c r="T16" s="10">
        <f t="shared" si="10"/>
        <v>-1.8006459801126251E-2</v>
      </c>
      <c r="U16" s="10">
        <f t="shared" si="11"/>
        <v>0.10010052628833432</v>
      </c>
      <c r="V16" s="25">
        <f t="shared" si="13"/>
        <v>105.31327182216889</v>
      </c>
      <c r="W16" s="25">
        <f t="shared" si="14"/>
        <v>90.361018733776064</v>
      </c>
      <c r="X16" s="25">
        <f t="shared" si="15"/>
        <v>89.364251480124054</v>
      </c>
      <c r="Y16" s="25">
        <f t="shared" si="16"/>
        <v>115.80381471389643</v>
      </c>
      <c r="Z16" s="25">
        <f t="shared" si="17"/>
        <v>124.36960757027552</v>
      </c>
      <c r="AA16" s="25">
        <f t="shared" si="18"/>
        <v>138.29516511815245</v>
      </c>
      <c r="AB16" s="25">
        <f t="shared" si="19"/>
        <v>106.31884831502325</v>
      </c>
      <c r="AC16" s="25">
        <f t="shared" si="20"/>
        <v>122.4105461393597</v>
      </c>
      <c r="AD16" s="25">
        <f t="shared" si="21"/>
        <v>89.730545850703152</v>
      </c>
      <c r="AE16" s="25">
        <f t="shared" si="22"/>
        <v>141.62082439530653</v>
      </c>
    </row>
    <row r="17" spans="1:31" ht="16.5" thickBot="1" x14ac:dyDescent="0.3">
      <c r="A17" s="4">
        <v>41641</v>
      </c>
      <c r="B17" s="5">
        <v>6089.5</v>
      </c>
      <c r="C17" s="6">
        <v>169.28700000000001</v>
      </c>
      <c r="D17" s="6">
        <v>120.79</v>
      </c>
      <c r="E17" s="6">
        <v>36.799999999999997</v>
      </c>
      <c r="F17" s="6">
        <v>207.02</v>
      </c>
      <c r="G17" s="6">
        <v>114.6153</v>
      </c>
      <c r="H17" s="6">
        <v>60.837000000000003</v>
      </c>
      <c r="I17" s="6">
        <v>123.55</v>
      </c>
      <c r="J17" s="6">
        <v>258.14269999999999</v>
      </c>
      <c r="K17" s="6">
        <v>337.53402999999997</v>
      </c>
      <c r="L17" s="10">
        <f t="shared" si="2"/>
        <v>-3.4026015228426409E-2</v>
      </c>
      <c r="M17" s="10">
        <f t="shared" si="3"/>
        <v>-2.3460664305409829E-2</v>
      </c>
      <c r="N17" s="10">
        <f t="shared" si="4"/>
        <v>-4.7322344033441155E-2</v>
      </c>
      <c r="O17" s="10">
        <f t="shared" si="5"/>
        <v>-0.13411764705882356</v>
      </c>
      <c r="P17" s="10">
        <f t="shared" si="6"/>
        <v>-7.344582195766014E-2</v>
      </c>
      <c r="Q17" s="10">
        <f t="shared" si="7"/>
        <v>-0.10023362541744052</v>
      </c>
      <c r="R17" s="10">
        <f t="shared" si="8"/>
        <v>-0.15163642955752943</v>
      </c>
      <c r="S17" s="10">
        <f t="shared" si="9"/>
        <v>-4.9615384615384617E-2</v>
      </c>
      <c r="T17" s="10">
        <f t="shared" si="10"/>
        <v>-4.6209967581675837E-2</v>
      </c>
      <c r="U17" s="10">
        <f t="shared" si="11"/>
        <v>5.7156025853644099E-2</v>
      </c>
      <c r="V17" s="25">
        <f t="shared" si="13"/>
        <v>101.72988083139236</v>
      </c>
      <c r="W17" s="25">
        <f t="shared" si="14"/>
        <v>88.241089206968098</v>
      </c>
      <c r="X17" s="25">
        <f t="shared" si="15"/>
        <v>85.135325627290669</v>
      </c>
      <c r="Y17" s="25">
        <f t="shared" si="16"/>
        <v>100.27247956403266</v>
      </c>
      <c r="Z17" s="25">
        <f t="shared" si="17"/>
        <v>115.23517951572501</v>
      </c>
      <c r="AA17" s="25">
        <f t="shared" si="18"/>
        <v>124.43333934065647</v>
      </c>
      <c r="AB17" s="25">
        <f t="shared" si="19"/>
        <v>90.197037761864564</v>
      </c>
      <c r="AC17" s="25">
        <f t="shared" si="20"/>
        <v>116.33709981167608</v>
      </c>
      <c r="AD17" s="25">
        <f t="shared" si="21"/>
        <v>85.584100235856084</v>
      </c>
      <c r="AE17" s="25">
        <f t="shared" si="22"/>
        <v>149.71530789585907</v>
      </c>
    </row>
    <row r="18" spans="1:31" ht="16.5" thickBot="1" x14ac:dyDescent="0.3">
      <c r="A18" s="4">
        <v>41673</v>
      </c>
      <c r="B18" s="5">
        <v>6276.9501950000003</v>
      </c>
      <c r="C18" s="6">
        <v>165.76900000000001</v>
      </c>
      <c r="D18" s="6">
        <v>107.37</v>
      </c>
      <c r="E18" s="6">
        <v>35.35</v>
      </c>
      <c r="F18" s="6">
        <v>219.06</v>
      </c>
      <c r="G18" s="6">
        <v>127.6407</v>
      </c>
      <c r="H18" s="6">
        <v>60.640999999999998</v>
      </c>
      <c r="I18" s="6">
        <v>112.3</v>
      </c>
      <c r="J18" s="6">
        <v>272.94459999999998</v>
      </c>
      <c r="K18" s="6">
        <v>374.48691000000002</v>
      </c>
      <c r="L18" s="10">
        <f t="shared" si="2"/>
        <v>3.0782526480006567E-2</v>
      </c>
      <c r="M18" s="10">
        <f t="shared" si="3"/>
        <v>-2.0781276766674295E-2</v>
      </c>
      <c r="N18" s="10">
        <f t="shared" si="4"/>
        <v>-0.1111019124099677</v>
      </c>
      <c r="O18" s="10">
        <f t="shared" si="5"/>
        <v>-3.9402173913043348E-2</v>
      </c>
      <c r="P18" s="10">
        <f t="shared" si="6"/>
        <v>5.8158632016230172E-2</v>
      </c>
      <c r="Q18" s="10">
        <f t="shared" si="7"/>
        <v>0.1136445134288353</v>
      </c>
      <c r="R18" s="10">
        <f t="shared" si="8"/>
        <v>-3.2217236221379064E-3</v>
      </c>
      <c r="S18" s="10">
        <f t="shared" si="9"/>
        <v>-9.1056252529340354E-2</v>
      </c>
      <c r="T18" s="10">
        <f t="shared" si="10"/>
        <v>5.7339990633087812E-2</v>
      </c>
      <c r="U18" s="10">
        <f t="shared" si="11"/>
        <v>0.10947897609020352</v>
      </c>
      <c r="V18" s="25">
        <f t="shared" si="13"/>
        <v>104.86138358189261</v>
      </c>
      <c r="W18" s="25">
        <f t="shared" si="14"/>
        <v>86.407326709965304</v>
      </c>
      <c r="X18" s="25">
        <f t="shared" si="15"/>
        <v>75.676628136453346</v>
      </c>
      <c r="Y18" s="25">
        <f t="shared" si="16"/>
        <v>96.321525885558572</v>
      </c>
      <c r="Z18" s="25">
        <f t="shared" si="17"/>
        <v>121.93709991650428</v>
      </c>
      <c r="AA18" s="25">
        <f t="shared" si="18"/>
        <v>138.57450564435052</v>
      </c>
      <c r="AB18" s="25">
        <f t="shared" si="19"/>
        <v>89.906447834660298</v>
      </c>
      <c r="AC18" s="25">
        <f t="shared" si="20"/>
        <v>105.74387947269304</v>
      </c>
      <c r="AD18" s="25">
        <f t="shared" si="21"/>
        <v>90.491491741721319</v>
      </c>
      <c r="AE18" s="25">
        <f t="shared" si="22"/>
        <v>166.10598650932729</v>
      </c>
    </row>
    <row r="19" spans="1:31" ht="16.5" thickBot="1" x14ac:dyDescent="0.3">
      <c r="A19" s="4">
        <v>41701</v>
      </c>
      <c r="B19" s="5">
        <v>6704.2001950000003</v>
      </c>
      <c r="C19" s="6">
        <v>193.73500000000001</v>
      </c>
      <c r="D19" s="6">
        <v>114.54</v>
      </c>
      <c r="E19" s="6">
        <v>41.5</v>
      </c>
      <c r="F19" s="6">
        <v>236.56</v>
      </c>
      <c r="G19" s="6">
        <v>159.32730000000001</v>
      </c>
      <c r="H19" s="6">
        <v>69.212999999999994</v>
      </c>
      <c r="I19" s="6">
        <v>128.9</v>
      </c>
      <c r="J19" s="6">
        <v>302.51920000000001</v>
      </c>
      <c r="K19" s="6">
        <v>412.80173000000002</v>
      </c>
      <c r="L19" s="10">
        <f t="shared" si="2"/>
        <v>6.806649514924179E-2</v>
      </c>
      <c r="M19" s="10">
        <f t="shared" si="3"/>
        <v>0.16870464320832013</v>
      </c>
      <c r="N19" s="10">
        <f t="shared" si="4"/>
        <v>6.6778429728974631E-2</v>
      </c>
      <c r="O19" s="10">
        <f t="shared" si="5"/>
        <v>0.17397454031117388</v>
      </c>
      <c r="P19" s="10">
        <f t="shared" si="6"/>
        <v>7.9886789007577841E-2</v>
      </c>
      <c r="Q19" s="10">
        <f t="shared" si="7"/>
        <v>0.2482484035264616</v>
      </c>
      <c r="R19" s="10">
        <f t="shared" si="8"/>
        <v>0.14135650797315336</v>
      </c>
      <c r="S19" s="10">
        <f t="shared" si="9"/>
        <v>0.14781834372217273</v>
      </c>
      <c r="T19" s="10">
        <f t="shared" si="10"/>
        <v>0.10835385642361128</v>
      </c>
      <c r="U19" s="10">
        <f t="shared" si="11"/>
        <v>0.10231284185607437</v>
      </c>
      <c r="V19" s="25">
        <f t="shared" si="13"/>
        <v>111.99893043881228</v>
      </c>
      <c r="W19" s="25">
        <f t="shared" si="14"/>
        <v>100.98464393315474</v>
      </c>
      <c r="X19" s="25">
        <f t="shared" si="15"/>
        <v>80.730194530589245</v>
      </c>
      <c r="Y19" s="25">
        <f t="shared" si="16"/>
        <v>113.07901907356946</v>
      </c>
      <c r="Z19" s="25">
        <f t="shared" si="17"/>
        <v>131.67826328972998</v>
      </c>
      <c r="AA19" s="25">
        <f t="shared" si="18"/>
        <v>172.97540544002919</v>
      </c>
      <c r="AB19" s="25">
        <f t="shared" si="19"/>
        <v>102.61530934483835</v>
      </c>
      <c r="AC19" s="25">
        <f t="shared" si="20"/>
        <v>121.37476459510358</v>
      </c>
      <c r="AD19" s="25">
        <f t="shared" si="21"/>
        <v>100.2965938454622</v>
      </c>
      <c r="AE19" s="25">
        <f t="shared" si="22"/>
        <v>183.10076203840333</v>
      </c>
    </row>
    <row r="20" spans="1:31" ht="16.5" thickBot="1" x14ac:dyDescent="0.3">
      <c r="A20" s="4">
        <v>41730</v>
      </c>
      <c r="B20" s="5">
        <v>6696.3999020000001</v>
      </c>
      <c r="C20" s="6">
        <v>178.31899999999999</v>
      </c>
      <c r="D20" s="6">
        <v>111.14</v>
      </c>
      <c r="E20" s="6">
        <v>42.7</v>
      </c>
      <c r="F20" s="6">
        <v>239.9</v>
      </c>
      <c r="G20" s="6">
        <v>163.49930000000001</v>
      </c>
      <c r="H20" s="6">
        <v>67.057000000000002</v>
      </c>
      <c r="I20" s="6">
        <v>122.45</v>
      </c>
      <c r="J20" s="6">
        <v>308.5942</v>
      </c>
      <c r="K20" s="6">
        <v>399.10037</v>
      </c>
      <c r="L20" s="10">
        <f t="shared" si="2"/>
        <v>-1.1634934478563785E-3</v>
      </c>
      <c r="M20" s="10">
        <f t="shared" si="3"/>
        <v>-7.9572612073192883E-2</v>
      </c>
      <c r="N20" s="10">
        <f t="shared" si="4"/>
        <v>-2.9683953204120872E-2</v>
      </c>
      <c r="O20" s="10">
        <f t="shared" si="5"/>
        <v>2.8915662650602414E-2</v>
      </c>
      <c r="P20" s="10">
        <f t="shared" si="6"/>
        <v>1.4119039567128899E-2</v>
      </c>
      <c r="Q20" s="10">
        <f t="shared" si="7"/>
        <v>2.6185091945950312E-2</v>
      </c>
      <c r="R20" s="10">
        <f t="shared" si="8"/>
        <v>-3.1150217444699591E-2</v>
      </c>
      <c r="S20" s="10">
        <f t="shared" si="9"/>
        <v>-5.0038789759503488E-2</v>
      </c>
      <c r="T20" s="10">
        <f t="shared" si="10"/>
        <v>2.0081370041967528E-2</v>
      </c>
      <c r="U20" s="10">
        <f t="shared" si="11"/>
        <v>-3.3191139969302008E-2</v>
      </c>
      <c r="V20" s="25">
        <f t="shared" si="13"/>
        <v>111.8686204170798</v>
      </c>
      <c r="W20" s="25">
        <f t="shared" si="14"/>
        <v>92.949032036112314</v>
      </c>
      <c r="X20" s="25">
        <f t="shared" si="15"/>
        <v>78.333803213983657</v>
      </c>
      <c r="Y20" s="25">
        <f t="shared" si="16"/>
        <v>116.34877384196183</v>
      </c>
      <c r="Z20" s="25">
        <f t="shared" si="17"/>
        <v>133.5374338992485</v>
      </c>
      <c r="AA20" s="25">
        <f t="shared" si="18"/>
        <v>177.50478233586438</v>
      </c>
      <c r="AB20" s="25">
        <f t="shared" si="19"/>
        <v>99.418820145591525</v>
      </c>
      <c r="AC20" s="25">
        <f t="shared" si="20"/>
        <v>115.30131826741997</v>
      </c>
      <c r="AD20" s="25">
        <f t="shared" si="21"/>
        <v>102.31068686042185</v>
      </c>
      <c r="AE20" s="25">
        <f t="shared" si="22"/>
        <v>177.02343901710083</v>
      </c>
    </row>
    <row r="21" spans="1:31" ht="16.5" thickBot="1" x14ac:dyDescent="0.3">
      <c r="A21" s="4">
        <v>41761</v>
      </c>
      <c r="B21" s="5">
        <v>7229.9501950000003</v>
      </c>
      <c r="C21" s="6">
        <v>239.34</v>
      </c>
      <c r="D21" s="6">
        <v>153.32</v>
      </c>
      <c r="E21" s="6">
        <v>59.85</v>
      </c>
      <c r="F21" s="6">
        <v>291.69</v>
      </c>
      <c r="G21" s="6">
        <v>181.37889999999999</v>
      </c>
      <c r="H21" s="6">
        <v>92.724000000000004</v>
      </c>
      <c r="I21" s="6">
        <v>136.55000000000001</v>
      </c>
      <c r="J21" s="6">
        <v>358.95080000000002</v>
      </c>
      <c r="K21" s="6">
        <v>490.94826999999998</v>
      </c>
      <c r="L21" s="10">
        <f t="shared" si="2"/>
        <v>7.967718487670461E-2</v>
      </c>
      <c r="M21" s="10">
        <f t="shared" si="3"/>
        <v>0.3422013358082987</v>
      </c>
      <c r="N21" s="10">
        <f t="shared" si="4"/>
        <v>0.37952132445564146</v>
      </c>
      <c r="O21" s="10">
        <f t="shared" si="5"/>
        <v>0.40163934426229497</v>
      </c>
      <c r="P21" s="10">
        <f t="shared" si="6"/>
        <v>0.21588161734055844</v>
      </c>
      <c r="Q21" s="10">
        <f t="shared" si="7"/>
        <v>0.10935581987201148</v>
      </c>
      <c r="R21" s="10">
        <f t="shared" si="8"/>
        <v>0.38276391726441683</v>
      </c>
      <c r="S21" s="10">
        <f t="shared" si="9"/>
        <v>0.11514904042466312</v>
      </c>
      <c r="T21" s="10">
        <f t="shared" si="10"/>
        <v>0.16318064305810021</v>
      </c>
      <c r="U21" s="10">
        <f t="shared" si="11"/>
        <v>0.23013734615179637</v>
      </c>
      <c r="V21" s="25">
        <f t="shared" si="13"/>
        <v>120.78199716795335</v>
      </c>
      <c r="W21" s="25">
        <f t="shared" si="14"/>
        <v>124.75631496095829</v>
      </c>
      <c r="X21" s="25">
        <f t="shared" si="15"/>
        <v>108.06315195940232</v>
      </c>
      <c r="Y21" s="25">
        <f t="shared" si="16"/>
        <v>163.07901907356944</v>
      </c>
      <c r="Z21" s="25">
        <f t="shared" si="17"/>
        <v>162.36571110492619</v>
      </c>
      <c r="AA21" s="25">
        <f t="shared" si="18"/>
        <v>196.91596333940578</v>
      </c>
      <c r="AB21" s="25">
        <f t="shared" si="19"/>
        <v>137.47275719432466</v>
      </c>
      <c r="AC21" s="25">
        <f t="shared" si="20"/>
        <v>128.57815442561207</v>
      </c>
      <c r="AD21" s="25">
        <f t="shared" si="21"/>
        <v>119.00581053402142</v>
      </c>
      <c r="AE21" s="25">
        <f t="shared" si="22"/>
        <v>217.76314347916079</v>
      </c>
    </row>
    <row r="22" spans="1:31" ht="16.5" thickBot="1" x14ac:dyDescent="0.3">
      <c r="A22" s="4">
        <v>41792</v>
      </c>
      <c r="B22" s="5">
        <v>7611.3500979999999</v>
      </c>
      <c r="C22" s="6">
        <v>247.345</v>
      </c>
      <c r="D22" s="6">
        <v>149.21</v>
      </c>
      <c r="E22" s="6">
        <v>69.150000000000006</v>
      </c>
      <c r="F22" s="6">
        <v>305.23</v>
      </c>
      <c r="G22" s="6">
        <v>199.3578</v>
      </c>
      <c r="H22" s="6">
        <v>106.146</v>
      </c>
      <c r="I22" s="6">
        <v>146.30000000000001</v>
      </c>
      <c r="J22" s="6">
        <v>403.27980000000002</v>
      </c>
      <c r="K22" s="6">
        <v>612.64550999999994</v>
      </c>
      <c r="L22" s="10">
        <f t="shared" si="2"/>
        <v>5.2752770449755459E-2</v>
      </c>
      <c r="M22" s="10">
        <f t="shared" si="3"/>
        <v>3.3446143561460584E-2</v>
      </c>
      <c r="N22" s="10">
        <f t="shared" si="4"/>
        <v>-2.6806678841638343E-2</v>
      </c>
      <c r="O22" s="10">
        <f t="shared" si="5"/>
        <v>0.15538847117794496</v>
      </c>
      <c r="P22" s="10">
        <f t="shared" si="6"/>
        <v>4.6419143611368341E-2</v>
      </c>
      <c r="Q22" s="10">
        <f t="shared" si="7"/>
        <v>9.9123437180399732E-2</v>
      </c>
      <c r="R22" s="10">
        <f t="shared" si="8"/>
        <v>0.14475216772356658</v>
      </c>
      <c r="S22" s="10">
        <f t="shared" si="9"/>
        <v>7.1402416697180504E-2</v>
      </c>
      <c r="T22" s="10">
        <f t="shared" si="10"/>
        <v>0.12349603343968041</v>
      </c>
      <c r="U22" s="10">
        <f t="shared" si="11"/>
        <v>0.24788200190622933</v>
      </c>
      <c r="V22" s="25">
        <f t="shared" si="13"/>
        <v>127.1535821390174</v>
      </c>
      <c r="W22" s="25">
        <f t="shared" si="14"/>
        <v>128.92893258134129</v>
      </c>
      <c r="X22" s="25">
        <f t="shared" si="15"/>
        <v>105.16633775021145</v>
      </c>
      <c r="Y22" s="25">
        <f t="shared" si="16"/>
        <v>188.41961852861033</v>
      </c>
      <c r="Z22" s="25">
        <f t="shared" si="17"/>
        <v>169.90258836626771</v>
      </c>
      <c r="AA22" s="25">
        <f t="shared" si="18"/>
        <v>216.43495046129726</v>
      </c>
      <c r="AB22" s="25">
        <f t="shared" si="19"/>
        <v>157.37223680113868</v>
      </c>
      <c r="AC22" s="25">
        <f t="shared" si="20"/>
        <v>137.75894538606406</v>
      </c>
      <c r="AD22" s="25">
        <f t="shared" si="21"/>
        <v>133.7025560912472</v>
      </c>
      <c r="AE22" s="25">
        <f t="shared" si="22"/>
        <v>271.74270742616864</v>
      </c>
    </row>
    <row r="23" spans="1:31" ht="16.5" thickBot="1" x14ac:dyDescent="0.3">
      <c r="A23" s="4">
        <v>41821</v>
      </c>
      <c r="B23" s="5">
        <v>7721.2998049999997</v>
      </c>
      <c r="C23" s="6">
        <v>225.654</v>
      </c>
      <c r="D23" s="6">
        <v>138.56</v>
      </c>
      <c r="E23" s="6">
        <v>58</v>
      </c>
      <c r="F23" s="6">
        <v>280.49</v>
      </c>
      <c r="G23" s="6">
        <v>193.55449999999999</v>
      </c>
      <c r="H23" s="6">
        <v>90.617999999999995</v>
      </c>
      <c r="I23" s="6">
        <v>135.05000000000001</v>
      </c>
      <c r="J23" s="6">
        <v>375.27760000000001</v>
      </c>
      <c r="K23" s="6">
        <v>708.31024000000002</v>
      </c>
      <c r="L23" s="10">
        <f t="shared" si="2"/>
        <v>1.4445493320415004E-2</v>
      </c>
      <c r="M23" s="10">
        <f t="shared" si="3"/>
        <v>-8.7695324344538972E-2</v>
      </c>
      <c r="N23" s="10">
        <f t="shared" si="4"/>
        <v>-7.1375913142550762E-2</v>
      </c>
      <c r="O23" s="10">
        <f t="shared" si="5"/>
        <v>-0.16124367317425892</v>
      </c>
      <c r="P23" s="10">
        <f t="shared" si="6"/>
        <v>-8.1053631687579841E-2</v>
      </c>
      <c r="Q23" s="10">
        <f t="shared" si="7"/>
        <v>-2.9109972120478944E-2</v>
      </c>
      <c r="R23" s="10">
        <f t="shared" si="8"/>
        <v>-0.14628907354021825</v>
      </c>
      <c r="S23" s="10">
        <f t="shared" si="9"/>
        <v>-7.6896787423103241E-2</v>
      </c>
      <c r="T23" s="10">
        <f t="shared" si="10"/>
        <v>-6.9436158220669619E-2</v>
      </c>
      <c r="U23" s="10">
        <f t="shared" si="11"/>
        <v>0.15615021809267815</v>
      </c>
      <c r="V23" s="25">
        <f t="shared" si="13"/>
        <v>128.99037836047341</v>
      </c>
      <c r="W23" s="25">
        <f t="shared" si="14"/>
        <v>117.62246802122536</v>
      </c>
      <c r="X23" s="25">
        <f t="shared" si="15"/>
        <v>97.659994361432197</v>
      </c>
      <c r="Y23" s="25">
        <f t="shared" si="16"/>
        <v>158.03814713896455</v>
      </c>
      <c r="Z23" s="25">
        <f t="shared" si="17"/>
        <v>156.13136654606177</v>
      </c>
      <c r="AA23" s="25">
        <f t="shared" si="18"/>
        <v>210.13453508747165</v>
      </c>
      <c r="AB23" s="25">
        <f t="shared" si="19"/>
        <v>134.35039807854827</v>
      </c>
      <c r="AC23" s="25">
        <f t="shared" si="20"/>
        <v>127.165725047081</v>
      </c>
      <c r="AD23" s="25">
        <f t="shared" si="21"/>
        <v>124.41876425198741</v>
      </c>
      <c r="AE23" s="25">
        <f t="shared" si="22"/>
        <v>314.17539045585971</v>
      </c>
    </row>
    <row r="24" spans="1:31" ht="16.5" thickBot="1" x14ac:dyDescent="0.3">
      <c r="A24" s="4">
        <v>41852</v>
      </c>
      <c r="B24" s="5">
        <v>7954.3500979999999</v>
      </c>
      <c r="C24" s="6">
        <v>238.05600000000001</v>
      </c>
      <c r="D24" s="6">
        <v>132.91999999999999</v>
      </c>
      <c r="E24" s="6">
        <v>60.15</v>
      </c>
      <c r="F24" s="6">
        <v>281.13</v>
      </c>
      <c r="G24" s="6">
        <v>193.85310000000001</v>
      </c>
      <c r="H24" s="6">
        <v>73.033000000000001</v>
      </c>
      <c r="I24" s="6">
        <v>116</v>
      </c>
      <c r="J24" s="6">
        <v>412.91449999999998</v>
      </c>
      <c r="K24" s="6">
        <v>777.36810000000003</v>
      </c>
      <c r="L24" s="10">
        <f t="shared" si="2"/>
        <v>3.0182779957473871E-2</v>
      </c>
      <c r="M24" s="10">
        <f t="shared" si="3"/>
        <v>5.4960248876598783E-2</v>
      </c>
      <c r="N24" s="10">
        <f t="shared" si="4"/>
        <v>-4.0704387990762259E-2</v>
      </c>
      <c r="O24" s="10">
        <f t="shared" si="5"/>
        <v>3.706896551724137E-2</v>
      </c>
      <c r="P24" s="10">
        <f t="shared" si="6"/>
        <v>2.2817212734855818E-3</v>
      </c>
      <c r="Q24" s="10">
        <f t="shared" si="7"/>
        <v>1.5427179424918336E-3</v>
      </c>
      <c r="R24" s="10">
        <f t="shared" si="8"/>
        <v>-0.19405636849191099</v>
      </c>
      <c r="S24" s="10">
        <f t="shared" si="9"/>
        <v>-0.14105886708626447</v>
      </c>
      <c r="T24" s="10">
        <f t="shared" si="10"/>
        <v>0.10029082471215967</v>
      </c>
      <c r="U24" s="10">
        <f t="shared" si="11"/>
        <v>9.7496628031242372E-2</v>
      </c>
      <c r="V24" s="25">
        <f t="shared" si="13"/>
        <v>132.88366656715888</v>
      </c>
      <c r="W24" s="25">
        <f t="shared" si="14"/>
        <v>124.08702813715169</v>
      </c>
      <c r="X24" s="25">
        <f t="shared" si="15"/>
        <v>93.684804059768808</v>
      </c>
      <c r="Y24" s="25">
        <f t="shared" si="16"/>
        <v>163.89645776566755</v>
      </c>
      <c r="Z24" s="25">
        <f t="shared" si="17"/>
        <v>156.4876148065683</v>
      </c>
      <c r="AA24" s="25">
        <f t="shared" si="18"/>
        <v>210.45871340508828</v>
      </c>
      <c r="AB24" s="25">
        <f t="shared" si="19"/>
        <v>108.27884772198257</v>
      </c>
      <c r="AC24" s="25">
        <f t="shared" si="20"/>
        <v>109.22787193973635</v>
      </c>
      <c r="AD24" s="25">
        <f t="shared" si="21"/>
        <v>136.89682472848699</v>
      </c>
      <c r="AE24" s="25">
        <f t="shared" si="22"/>
        <v>344.806431635705</v>
      </c>
    </row>
    <row r="25" spans="1:31" ht="16.5" thickBot="1" x14ac:dyDescent="0.3">
      <c r="A25" s="4">
        <v>41883</v>
      </c>
      <c r="B25" s="5">
        <v>7964.7998049999997</v>
      </c>
      <c r="C25" s="6">
        <v>199.44399999999999</v>
      </c>
      <c r="D25" s="6">
        <v>134.56</v>
      </c>
      <c r="E25" s="6">
        <v>56.9</v>
      </c>
      <c r="F25" s="6">
        <v>272.47000000000003</v>
      </c>
      <c r="G25" s="6">
        <v>200.1738</v>
      </c>
      <c r="H25" s="6">
        <v>68.87</v>
      </c>
      <c r="I25" s="6">
        <v>99</v>
      </c>
      <c r="J25" s="6">
        <v>388.02510000000001</v>
      </c>
      <c r="K25" s="6">
        <v>808.39606000000003</v>
      </c>
      <c r="L25" s="10">
        <f t="shared" si="2"/>
        <v>1.3137097149680255E-3</v>
      </c>
      <c r="M25" s="10">
        <f t="shared" si="3"/>
        <v>-0.1621971300870384</v>
      </c>
      <c r="N25" s="10">
        <f t="shared" si="4"/>
        <v>1.2338248570568977E-2</v>
      </c>
      <c r="O25" s="10">
        <f t="shared" si="5"/>
        <v>-5.4031587697423111E-2</v>
      </c>
      <c r="P25" s="10">
        <f t="shared" si="6"/>
        <v>-3.0804254259595099E-2</v>
      </c>
      <c r="Q25" s="10">
        <f t="shared" si="7"/>
        <v>3.2605617346330718E-2</v>
      </c>
      <c r="R25" s="10">
        <f t="shared" si="8"/>
        <v>-5.7001629400407983E-2</v>
      </c>
      <c r="S25" s="10">
        <f t="shared" si="9"/>
        <v>-0.14655172413793105</v>
      </c>
      <c r="T25" s="10">
        <f t="shared" si="10"/>
        <v>-6.0277369770254996E-2</v>
      </c>
      <c r="U25" s="10">
        <f t="shared" si="11"/>
        <v>3.9914115333520961E-2</v>
      </c>
      <c r="V25" s="25">
        <f t="shared" si="13"/>
        <v>133.05823713088873</v>
      </c>
      <c r="W25" s="25">
        <f t="shared" si="14"/>
        <v>103.9604682922761</v>
      </c>
      <c r="X25" s="25">
        <f t="shared" si="15"/>
        <v>94.840710459543288</v>
      </c>
      <c r="Y25" s="25">
        <f t="shared" si="16"/>
        <v>155.04087193460487</v>
      </c>
      <c r="Z25" s="25">
        <f t="shared" si="17"/>
        <v>151.66713053158918</v>
      </c>
      <c r="AA25" s="25">
        <f t="shared" si="18"/>
        <v>217.32084968157568</v>
      </c>
      <c r="AB25" s="25">
        <f t="shared" si="19"/>
        <v>102.10677697223092</v>
      </c>
      <c r="AC25" s="25">
        <f t="shared" si="20"/>
        <v>93.220338983050851</v>
      </c>
      <c r="AD25" s="25">
        <f t="shared" si="21"/>
        <v>128.6450442039542</v>
      </c>
      <c r="AE25" s="25">
        <f t="shared" si="22"/>
        <v>358.56907531575234</v>
      </c>
    </row>
    <row r="26" spans="1:31" ht="16.5" thickBot="1" x14ac:dyDescent="0.3">
      <c r="A26" s="4">
        <v>41913</v>
      </c>
      <c r="B26" s="5">
        <v>8322.2001949999994</v>
      </c>
      <c r="C26" s="6">
        <v>255.41200000000001</v>
      </c>
      <c r="D26" s="6">
        <v>145.21</v>
      </c>
      <c r="E26" s="6">
        <v>60.25</v>
      </c>
      <c r="F26" s="6">
        <v>296.17</v>
      </c>
      <c r="G26" s="6">
        <v>188.03380000000001</v>
      </c>
      <c r="H26" s="6">
        <v>74.796999999999997</v>
      </c>
      <c r="I26" s="6">
        <v>106.15</v>
      </c>
      <c r="J26" s="6">
        <v>384.79599999999999</v>
      </c>
      <c r="K26" s="6">
        <v>798.33159999999998</v>
      </c>
      <c r="L26" s="10">
        <f t="shared" si="2"/>
        <v>4.4872488794462484E-2</v>
      </c>
      <c r="M26" s="10">
        <f t="shared" si="3"/>
        <v>0.28062012394456604</v>
      </c>
      <c r="N26" s="10">
        <f t="shared" si="4"/>
        <v>7.9146848989298579E-2</v>
      </c>
      <c r="O26" s="10">
        <f t="shared" si="5"/>
        <v>5.88752196836555E-2</v>
      </c>
      <c r="P26" s="10">
        <f t="shared" si="6"/>
        <v>8.6982053070062681E-2</v>
      </c>
      <c r="Q26" s="10">
        <f t="shared" si="7"/>
        <v>-6.0647297498473751E-2</v>
      </c>
      <c r="R26" s="10">
        <f t="shared" si="8"/>
        <v>8.6060694061274701E-2</v>
      </c>
      <c r="S26" s="10">
        <f t="shared" si="9"/>
        <v>7.2222222222222188E-2</v>
      </c>
      <c r="T26" s="10">
        <f t="shared" si="10"/>
        <v>-8.3218843317095503E-3</v>
      </c>
      <c r="U26" s="10">
        <f t="shared" si="11"/>
        <v>-1.2449912237325944E-2</v>
      </c>
      <c r="V26" s="25">
        <f t="shared" si="13"/>
        <v>139.02889138555545</v>
      </c>
      <c r="W26" s="25">
        <f t="shared" si="14"/>
        <v>133.13386778978975</v>
      </c>
      <c r="X26" s="25">
        <f t="shared" si="15"/>
        <v>102.34705384832255</v>
      </c>
      <c r="Y26" s="25">
        <f t="shared" si="16"/>
        <v>164.16893732970021</v>
      </c>
      <c r="Z26" s="25">
        <f t="shared" si="17"/>
        <v>164.85944892847201</v>
      </c>
      <c r="AA26" s="25">
        <f t="shared" si="18"/>
        <v>204.14092745831607</v>
      </c>
      <c r="AB26" s="25">
        <f t="shared" si="19"/>
        <v>110.8941570668209</v>
      </c>
      <c r="AC26" s="25">
        <f t="shared" si="20"/>
        <v>99.952919020715626</v>
      </c>
      <c r="AD26" s="25">
        <f t="shared" si="21"/>
        <v>127.57447502624123</v>
      </c>
      <c r="AE26" s="25">
        <f t="shared" si="22"/>
        <v>354.1049217970521</v>
      </c>
    </row>
    <row r="27" spans="1:31" ht="16.5" thickBot="1" x14ac:dyDescent="0.3">
      <c r="A27" s="4">
        <v>41946</v>
      </c>
      <c r="B27" s="5">
        <v>8588.25</v>
      </c>
      <c r="C27" s="6">
        <v>282.37599999999998</v>
      </c>
      <c r="D27" s="6">
        <v>138.05000000000001</v>
      </c>
      <c r="E27" s="6">
        <v>62.15</v>
      </c>
      <c r="F27" s="6">
        <v>301.64999999999998</v>
      </c>
      <c r="G27" s="6">
        <v>190.17850000000001</v>
      </c>
      <c r="H27" s="6">
        <v>66.322999999999993</v>
      </c>
      <c r="I27" s="6">
        <v>102.95</v>
      </c>
      <c r="J27" s="6">
        <v>360.33960000000002</v>
      </c>
      <c r="K27" s="6">
        <v>947.53088000000002</v>
      </c>
      <c r="L27" s="10">
        <f t="shared" si="2"/>
        <v>3.1968686016450754E-2</v>
      </c>
      <c r="M27" s="10">
        <f t="shared" si="3"/>
        <v>0.10557060748907632</v>
      </c>
      <c r="N27" s="10">
        <f t="shared" si="4"/>
        <v>-4.9307898905034064E-2</v>
      </c>
      <c r="O27" s="10">
        <f t="shared" si="5"/>
        <v>3.1535269709543456E-2</v>
      </c>
      <c r="P27" s="10">
        <f t="shared" si="6"/>
        <v>1.8502886855521927E-2</v>
      </c>
      <c r="Q27" s="10">
        <f t="shared" si="7"/>
        <v>1.1405928083142447E-2</v>
      </c>
      <c r="R27" s="10">
        <f t="shared" si="8"/>
        <v>-0.11329331390296404</v>
      </c>
      <c r="S27" s="10">
        <f t="shared" si="9"/>
        <v>-3.0146019783325539E-2</v>
      </c>
      <c r="T27" s="10">
        <f t="shared" si="10"/>
        <v>-6.3556793729664496E-2</v>
      </c>
      <c r="U27" s="10">
        <f t="shared" si="11"/>
        <v>0.18688885671067013</v>
      </c>
      <c r="V27" s="25">
        <f t="shared" si="13"/>
        <v>143.4734623614755</v>
      </c>
      <c r="W27" s="25">
        <f t="shared" si="14"/>
        <v>147.18889108972823</v>
      </c>
      <c r="X27" s="25">
        <f t="shared" si="15"/>
        <v>97.300535663941375</v>
      </c>
      <c r="Y27" s="25">
        <f t="shared" si="16"/>
        <v>169.34604904632144</v>
      </c>
      <c r="Z27" s="25">
        <f t="shared" si="17"/>
        <v>167.90982465905921</v>
      </c>
      <c r="AA27" s="25">
        <f t="shared" si="18"/>
        <v>206.46934419573162</v>
      </c>
      <c r="AB27" s="25">
        <f t="shared" si="19"/>
        <v>98.330590520244954</v>
      </c>
      <c r="AC27" s="25">
        <f t="shared" si="20"/>
        <v>96.939736346516</v>
      </c>
      <c r="AD27" s="25">
        <f t="shared" si="21"/>
        <v>119.46625043182819</v>
      </c>
      <c r="AE27" s="25">
        <f t="shared" si="22"/>
        <v>420.28318578732444</v>
      </c>
    </row>
    <row r="28" spans="1:31" ht="16.5" thickBot="1" x14ac:dyDescent="0.3">
      <c r="A28" s="4">
        <v>41974</v>
      </c>
      <c r="B28" s="5">
        <v>8282.7001949999994</v>
      </c>
      <c r="C28" s="6">
        <v>263.91899999999998</v>
      </c>
      <c r="D28" s="6">
        <v>139.31</v>
      </c>
      <c r="E28" s="6">
        <v>58.45</v>
      </c>
      <c r="F28" s="6">
        <v>301.27</v>
      </c>
      <c r="G28" s="6">
        <v>187.58500000000001</v>
      </c>
      <c r="H28" s="6">
        <v>60.494</v>
      </c>
      <c r="I28" s="6">
        <v>80.05</v>
      </c>
      <c r="J28" s="6">
        <v>328.99630000000002</v>
      </c>
      <c r="K28" s="6">
        <v>927.20563000000004</v>
      </c>
      <c r="L28" s="10">
        <f t="shared" si="2"/>
        <v>-3.5577656099904043E-2</v>
      </c>
      <c r="M28" s="10">
        <f t="shared" si="3"/>
        <v>-6.5363203671700121E-2</v>
      </c>
      <c r="N28" s="10">
        <f t="shared" si="4"/>
        <v>9.1271278522273569E-3</v>
      </c>
      <c r="O28" s="10">
        <f t="shared" si="5"/>
        <v>-5.9533386967015267E-2</v>
      </c>
      <c r="P28" s="10">
        <f t="shared" si="6"/>
        <v>-1.2597381070776903E-3</v>
      </c>
      <c r="Q28" s="10">
        <f t="shared" si="7"/>
        <v>-1.3637188220540164E-2</v>
      </c>
      <c r="R28" s="10">
        <f t="shared" si="8"/>
        <v>-8.7888062964582292E-2</v>
      </c>
      <c r="S28" s="10">
        <f t="shared" si="9"/>
        <v>-0.2224380767362798</v>
      </c>
      <c r="T28" s="10">
        <f t="shared" si="10"/>
        <v>-8.6982668571536359E-2</v>
      </c>
      <c r="U28" s="10">
        <f t="shared" si="11"/>
        <v>-2.1450752085251268E-2</v>
      </c>
      <c r="V28" s="25">
        <f t="shared" si="13"/>
        <v>138.36901285811641</v>
      </c>
      <c r="W28" s="25">
        <f t="shared" si="14"/>
        <v>137.56815362321865</v>
      </c>
      <c r="X28" s="25">
        <f t="shared" si="15"/>
        <v>98.188610093036374</v>
      </c>
      <c r="Y28" s="25">
        <f t="shared" si="16"/>
        <v>159.26430517711165</v>
      </c>
      <c r="Z28" s="25">
        <f t="shared" si="17"/>
        <v>167.69830225438346</v>
      </c>
      <c r="AA28" s="25">
        <f t="shared" si="18"/>
        <v>203.65368288716294</v>
      </c>
      <c r="AB28" s="25">
        <f t="shared" si="19"/>
        <v>89.688505389257102</v>
      </c>
      <c r="AC28" s="25">
        <f t="shared" si="20"/>
        <v>75.376647834274948</v>
      </c>
      <c r="AD28" s="25">
        <f t="shared" si="21"/>
        <v>109.07475716503231</v>
      </c>
      <c r="AE28" s="25">
        <f t="shared" si="22"/>
        <v>411.26779536340092</v>
      </c>
    </row>
    <row r="29" spans="1:31" ht="16.5" thickBot="1" x14ac:dyDescent="0.3">
      <c r="A29" s="4">
        <v>42006</v>
      </c>
      <c r="B29" s="5">
        <v>8808.9003909999992</v>
      </c>
      <c r="C29" s="6">
        <v>290.286</v>
      </c>
      <c r="D29" s="6">
        <v>138.97</v>
      </c>
      <c r="E29" s="6">
        <v>56.25</v>
      </c>
      <c r="F29" s="6">
        <v>278.75</v>
      </c>
      <c r="G29" s="6">
        <v>189.0813</v>
      </c>
      <c r="H29" s="6">
        <v>63.774999999999999</v>
      </c>
      <c r="I29" s="6">
        <v>79.599999999999994</v>
      </c>
      <c r="J29" s="6">
        <v>338.63440000000003</v>
      </c>
      <c r="K29" s="6">
        <v>1015.72363</v>
      </c>
      <c r="L29" s="10">
        <f t="shared" si="2"/>
        <v>6.3530030498707424E-2</v>
      </c>
      <c r="M29" s="10">
        <f t="shared" si="3"/>
        <v>9.9905652870767137E-2</v>
      </c>
      <c r="N29" s="10">
        <f t="shared" si="4"/>
        <v>-2.4406001004952937E-3</v>
      </c>
      <c r="O29" s="10">
        <f t="shared" si="5"/>
        <v>-3.763900769888795E-2</v>
      </c>
      <c r="P29" s="10">
        <f t="shared" si="6"/>
        <v>-7.4750224051515213E-2</v>
      </c>
      <c r="Q29" s="10">
        <f t="shared" si="7"/>
        <v>7.9766505850680236E-3</v>
      </c>
      <c r="R29" s="10">
        <f t="shared" si="8"/>
        <v>5.4236783813270684E-2</v>
      </c>
      <c r="S29" s="10">
        <f t="shared" si="9"/>
        <v>-5.6214865708932304E-3</v>
      </c>
      <c r="T29" s="10">
        <f t="shared" si="10"/>
        <v>2.9295466240805812E-2</v>
      </c>
      <c r="U29" s="10">
        <f t="shared" si="11"/>
        <v>9.5467496244603156E-2</v>
      </c>
      <c r="V29" s="25">
        <f t="shared" si="13"/>
        <v>147.15960046506859</v>
      </c>
      <c r="W29" s="25">
        <f t="shared" si="14"/>
        <v>151.3119898251723</v>
      </c>
      <c r="X29" s="25">
        <f t="shared" si="15"/>
        <v>97.948970961375821</v>
      </c>
      <c r="Y29" s="25">
        <f t="shared" si="16"/>
        <v>153.26975476839232</v>
      </c>
      <c r="Z29" s="25">
        <f t="shared" si="17"/>
        <v>155.16281658780957</v>
      </c>
      <c r="AA29" s="25">
        <f t="shared" si="18"/>
        <v>205.27815715591609</v>
      </c>
      <c r="AB29" s="25">
        <f t="shared" si="19"/>
        <v>94.552921466589609</v>
      </c>
      <c r="AC29" s="25">
        <f t="shared" si="20"/>
        <v>74.952919020715626</v>
      </c>
      <c r="AD29" s="25">
        <f t="shared" si="21"/>
        <v>112.27015303128461</v>
      </c>
      <c r="AE29" s="25">
        <f t="shared" si="22"/>
        <v>450.53050207278261</v>
      </c>
    </row>
    <row r="30" spans="1:31" ht="16.5" thickBot="1" x14ac:dyDescent="0.3">
      <c r="A30" s="4">
        <v>42037</v>
      </c>
      <c r="B30" s="5">
        <v>8844.5996090000008</v>
      </c>
      <c r="C30" s="6">
        <v>270.10300000000001</v>
      </c>
      <c r="D30" s="6">
        <v>154.09</v>
      </c>
      <c r="E30" s="6">
        <v>59.15</v>
      </c>
      <c r="F30" s="6">
        <v>274.82</v>
      </c>
      <c r="G30" s="6">
        <v>180.3</v>
      </c>
      <c r="H30" s="6">
        <v>62.747</v>
      </c>
      <c r="I30" s="6">
        <v>69.8</v>
      </c>
      <c r="J30" s="6">
        <v>312.99709999999999</v>
      </c>
      <c r="K30" s="6">
        <v>1233.2117900000001</v>
      </c>
      <c r="L30" s="10">
        <f t="shared" si="2"/>
        <v>4.0526304550423387E-3</v>
      </c>
      <c r="M30" s="10">
        <f t="shared" si="3"/>
        <v>-6.95279827480485E-2</v>
      </c>
      <c r="N30" s="10">
        <f t="shared" si="4"/>
        <v>0.10880046053104997</v>
      </c>
      <c r="O30" s="10">
        <f t="shared" si="5"/>
        <v>5.1555555555555577E-2</v>
      </c>
      <c r="P30" s="10">
        <f t="shared" si="6"/>
        <v>-1.4098654708520231E-2</v>
      </c>
      <c r="Q30" s="10">
        <f t="shared" si="7"/>
        <v>-4.6441927361404844E-2</v>
      </c>
      <c r="R30" s="10">
        <f t="shared" si="8"/>
        <v>-1.6119168953351637E-2</v>
      </c>
      <c r="S30" s="10">
        <f t="shared" si="9"/>
        <v>-0.12311557788944716</v>
      </c>
      <c r="T30" s="10">
        <f t="shared" si="10"/>
        <v>-7.5707902091459167E-2</v>
      </c>
      <c r="U30" s="10">
        <f t="shared" si="11"/>
        <v>0.21412139441907052</v>
      </c>
      <c r="V30" s="25">
        <f t="shared" si="13"/>
        <v>147.7559839436652</v>
      </c>
      <c r="W30" s="25">
        <f t="shared" si="14"/>
        <v>140.79157240703483</v>
      </c>
      <c r="X30" s="25">
        <f t="shared" si="15"/>
        <v>108.60586411051595</v>
      </c>
      <c r="Y30" s="25">
        <f t="shared" si="16"/>
        <v>161.17166212534056</v>
      </c>
      <c r="Z30" s="25">
        <f t="shared" si="17"/>
        <v>152.97522961313658</v>
      </c>
      <c r="AA30" s="25">
        <f t="shared" si="18"/>
        <v>195.74464389239799</v>
      </c>
      <c r="AB30" s="25">
        <f t="shared" si="19"/>
        <v>93.02880695043666</v>
      </c>
      <c r="AC30" s="25">
        <f t="shared" si="20"/>
        <v>65.72504708097928</v>
      </c>
      <c r="AD30" s="25">
        <f t="shared" si="21"/>
        <v>103.77041527779897</v>
      </c>
      <c r="AE30" s="25">
        <f t="shared" si="22"/>
        <v>546.99872140493073</v>
      </c>
    </row>
    <row r="31" spans="1:31" ht="16.5" thickBot="1" x14ac:dyDescent="0.3">
      <c r="A31" s="4">
        <v>42065</v>
      </c>
      <c r="B31" s="5">
        <v>8491</v>
      </c>
      <c r="C31" s="6">
        <v>234.65700000000001</v>
      </c>
      <c r="D31" s="6">
        <v>142.81</v>
      </c>
      <c r="E31" s="6">
        <v>46.45</v>
      </c>
      <c r="F31" s="6">
        <v>268.04000000000002</v>
      </c>
      <c r="G31" s="6">
        <v>166</v>
      </c>
      <c r="H31" s="6">
        <v>55.35</v>
      </c>
      <c r="I31" s="6">
        <v>59.25</v>
      </c>
      <c r="J31" s="6">
        <v>299.06790000000001</v>
      </c>
      <c r="K31" s="6">
        <v>1260.7097200000001</v>
      </c>
      <c r="L31" s="10">
        <f t="shared" si="2"/>
        <v>-3.9979153905416842E-2</v>
      </c>
      <c r="M31" s="10">
        <f t="shared" si="3"/>
        <v>-0.13123141912529668</v>
      </c>
      <c r="N31" s="10">
        <f t="shared" si="4"/>
        <v>-7.3203971704847826E-2</v>
      </c>
      <c r="O31" s="10">
        <f t="shared" si="5"/>
        <v>-0.21470836855452236</v>
      </c>
      <c r="P31" s="10">
        <f t="shared" si="6"/>
        <v>-2.4670693544865618E-2</v>
      </c>
      <c r="Q31" s="10">
        <f t="shared" si="7"/>
        <v>-7.9312257348863047E-2</v>
      </c>
      <c r="R31" s="10">
        <f t="shared" si="8"/>
        <v>-0.11788611407716698</v>
      </c>
      <c r="S31" s="10">
        <f t="shared" si="9"/>
        <v>-0.15114613180515757</v>
      </c>
      <c r="T31" s="10">
        <f t="shared" si="10"/>
        <v>-4.4502648746585716E-2</v>
      </c>
      <c r="U31" s="10">
        <f t="shared" si="11"/>
        <v>2.2297816338586962E-2</v>
      </c>
      <c r="V31" s="25">
        <f t="shared" si="13"/>
        <v>141.84882472113512</v>
      </c>
      <c r="W31" s="25">
        <f t="shared" si="14"/>
        <v>122.31529455917769</v>
      </c>
      <c r="X31" s="25">
        <f t="shared" si="15"/>
        <v>100.65548350718919</v>
      </c>
      <c r="Y31" s="25">
        <f t="shared" si="16"/>
        <v>126.56675749318799</v>
      </c>
      <c r="Z31" s="25">
        <f t="shared" si="17"/>
        <v>149.20122460339545</v>
      </c>
      <c r="AA31" s="25">
        <f t="shared" si="18"/>
        <v>180.21969432134256</v>
      </c>
      <c r="AB31" s="25">
        <f t="shared" si="19"/>
        <v>82.062002401814738</v>
      </c>
      <c r="AC31" s="25">
        <f t="shared" si="20"/>
        <v>55.790960451977398</v>
      </c>
      <c r="AD31" s="25">
        <f t="shared" si="21"/>
        <v>99.152356936403748</v>
      </c>
      <c r="AE31" s="25">
        <f t="shared" si="22"/>
        <v>559.19559843225977</v>
      </c>
    </row>
    <row r="32" spans="1:31" ht="16.5" thickBot="1" x14ac:dyDescent="0.3">
      <c r="A32" s="4">
        <v>42095</v>
      </c>
      <c r="B32" s="5">
        <v>8181.5</v>
      </c>
      <c r="C32" s="6">
        <v>237.35</v>
      </c>
      <c r="D32" s="6">
        <v>146.16</v>
      </c>
      <c r="E32" s="6">
        <v>47</v>
      </c>
      <c r="F32" s="6">
        <v>245.65</v>
      </c>
      <c r="G32" s="6">
        <v>168.7</v>
      </c>
      <c r="H32" s="6">
        <v>55.497</v>
      </c>
      <c r="I32" s="6">
        <v>60.5</v>
      </c>
      <c r="J32" s="6">
        <v>296.77379999999999</v>
      </c>
      <c r="K32" s="6">
        <v>1238.8891599999999</v>
      </c>
      <c r="L32" s="10">
        <f t="shared" si="2"/>
        <v>-3.6450359203862859E-2</v>
      </c>
      <c r="M32" s="10">
        <f t="shared" si="3"/>
        <v>1.1476325019070366E-2</v>
      </c>
      <c r="N32" s="10">
        <f t="shared" si="4"/>
        <v>2.3457741054548009E-2</v>
      </c>
      <c r="O32" s="10">
        <f t="shared" si="5"/>
        <v>1.1840688912809316E-2</v>
      </c>
      <c r="P32" s="10">
        <f t="shared" si="6"/>
        <v>-8.3532308610655193E-2</v>
      </c>
      <c r="Q32" s="10">
        <f t="shared" si="7"/>
        <v>1.6265060240963747E-2</v>
      </c>
      <c r="R32" s="10">
        <f t="shared" si="8"/>
        <v>2.6558265582654617E-3</v>
      </c>
      <c r="S32" s="10">
        <f t="shared" si="9"/>
        <v>2.1097046413502074E-2</v>
      </c>
      <c r="T32" s="10">
        <f t="shared" si="10"/>
        <v>-7.6708332789978684E-3</v>
      </c>
      <c r="U32" s="10">
        <f t="shared" si="11"/>
        <v>-1.7308155599847441E-2</v>
      </c>
      <c r="V32" s="25">
        <f t="shared" si="13"/>
        <v>136.67838410740396</v>
      </c>
      <c r="W32" s="25">
        <f t="shared" si="14"/>
        <v>123.71902463434213</v>
      </c>
      <c r="X32" s="25">
        <f t="shared" si="15"/>
        <v>103.01663377502116</v>
      </c>
      <c r="Y32" s="25">
        <f t="shared" si="16"/>
        <v>128.06539509536782</v>
      </c>
      <c r="Z32" s="25">
        <f t="shared" si="17"/>
        <v>136.73810186473693</v>
      </c>
      <c r="AA32" s="25">
        <f t="shared" si="18"/>
        <v>183.15097850608726</v>
      </c>
      <c r="AB32" s="25">
        <f t="shared" si="19"/>
        <v>82.279944847217919</v>
      </c>
      <c r="AC32" s="25">
        <f t="shared" si="20"/>
        <v>56.967984934086623</v>
      </c>
      <c r="AD32" s="25">
        <f t="shared" si="21"/>
        <v>98.391775737124902</v>
      </c>
      <c r="AE32" s="25">
        <f t="shared" si="22"/>
        <v>549.51695400384438</v>
      </c>
    </row>
    <row r="33" spans="1:31" ht="16.5" thickBot="1" x14ac:dyDescent="0.3">
      <c r="A33" s="4">
        <v>42128</v>
      </c>
      <c r="B33" s="5">
        <v>8433.6503909999992</v>
      </c>
      <c r="C33" s="6">
        <v>250.91</v>
      </c>
      <c r="D33" s="6">
        <v>132.79</v>
      </c>
      <c r="E33" s="6">
        <v>52.05</v>
      </c>
      <c r="F33" s="6">
        <v>235.91</v>
      </c>
      <c r="G33" s="6">
        <v>168.15</v>
      </c>
      <c r="H33" s="6">
        <v>51.774999999999999</v>
      </c>
      <c r="I33" s="6">
        <v>68.05</v>
      </c>
      <c r="J33" s="6">
        <v>322.0093</v>
      </c>
      <c r="K33" s="6">
        <v>1215.98242</v>
      </c>
      <c r="L33" s="10">
        <f t="shared" si="2"/>
        <v>3.0819579661431229E-2</v>
      </c>
      <c r="M33" s="10">
        <f t="shared" si="3"/>
        <v>5.7130819464925153E-2</v>
      </c>
      <c r="N33" s="10">
        <f t="shared" si="4"/>
        <v>-9.1475095785440663E-2</v>
      </c>
      <c r="O33" s="10">
        <f t="shared" si="5"/>
        <v>0.10744680851063815</v>
      </c>
      <c r="P33" s="10">
        <f t="shared" si="6"/>
        <v>-3.9649908406269141E-2</v>
      </c>
      <c r="Q33" s="10">
        <f t="shared" si="7"/>
        <v>-3.2602252519263741E-3</v>
      </c>
      <c r="R33" s="10">
        <f t="shared" si="8"/>
        <v>-6.7066688289457166E-2</v>
      </c>
      <c r="S33" s="10">
        <f t="shared" si="9"/>
        <v>0.12479338842975207</v>
      </c>
      <c r="T33" s="10">
        <f t="shared" si="10"/>
        <v>8.5032775804333216E-2</v>
      </c>
      <c r="U33" s="10">
        <f t="shared" si="11"/>
        <v>-1.8489741245294233E-2</v>
      </c>
      <c r="V33" s="25">
        <f t="shared" si="13"/>
        <v>140.89075445439778</v>
      </c>
      <c r="W33" s="25">
        <f t="shared" si="14"/>
        <v>130.78719389510337</v>
      </c>
      <c r="X33" s="25">
        <f t="shared" si="15"/>
        <v>93.593177332957438</v>
      </c>
      <c r="Y33" s="25">
        <f t="shared" si="16"/>
        <v>141.82561307901904</v>
      </c>
      <c r="Z33" s="25">
        <f t="shared" si="17"/>
        <v>131.31644865015301</v>
      </c>
      <c r="AA33" s="25">
        <f t="shared" si="18"/>
        <v>182.55386506104668</v>
      </c>
      <c r="AB33" s="25">
        <f t="shared" si="19"/>
        <v>76.761701433675825</v>
      </c>
      <c r="AC33" s="25">
        <f t="shared" si="20"/>
        <v>64.077212806026353</v>
      </c>
      <c r="AD33" s="25">
        <f t="shared" si="21"/>
        <v>106.75830154437007</v>
      </c>
      <c r="AE33" s="25">
        <f t="shared" si="22"/>
        <v>539.35652771441107</v>
      </c>
    </row>
    <row r="34" spans="1:31" ht="16.5" thickBot="1" x14ac:dyDescent="0.3">
      <c r="A34" s="4">
        <v>42156</v>
      </c>
      <c r="B34" s="5">
        <v>8368.5</v>
      </c>
      <c r="C34" s="6">
        <v>247.17099999999999</v>
      </c>
      <c r="D34" s="6">
        <v>133.86000000000001</v>
      </c>
      <c r="E34" s="6">
        <v>50.1</v>
      </c>
      <c r="F34" s="6">
        <v>239.21</v>
      </c>
      <c r="G34" s="6">
        <v>162.5</v>
      </c>
      <c r="H34" s="6">
        <v>43.936999999999998</v>
      </c>
      <c r="I34" s="6">
        <v>62.1</v>
      </c>
      <c r="J34" s="6">
        <v>302.2407</v>
      </c>
      <c r="K34" s="6">
        <v>1049.80981</v>
      </c>
      <c r="L34" s="10">
        <f t="shared" si="2"/>
        <v>-7.7250523770258095E-3</v>
      </c>
      <c r="M34" s="10">
        <f t="shared" si="3"/>
        <v>-1.4901757602327592E-2</v>
      </c>
      <c r="N34" s="10">
        <f t="shared" si="4"/>
        <v>8.0578356803977513E-3</v>
      </c>
      <c r="O34" s="10">
        <f t="shared" si="5"/>
        <v>-3.7463976945244837E-2</v>
      </c>
      <c r="P34" s="10">
        <f t="shared" si="6"/>
        <v>1.3988385401212389E-2</v>
      </c>
      <c r="Q34" s="10">
        <f t="shared" si="7"/>
        <v>-3.3600951531370882E-2</v>
      </c>
      <c r="R34" s="10">
        <f t="shared" si="8"/>
        <v>-0.1513858039594399</v>
      </c>
      <c r="S34" s="10">
        <f t="shared" si="9"/>
        <v>-8.7435709037472442E-2</v>
      </c>
      <c r="T34" s="10">
        <f t="shared" si="10"/>
        <v>-6.1391394596367221E-2</v>
      </c>
      <c r="U34" s="10">
        <f t="shared" si="11"/>
        <v>-0.13665708259170395</v>
      </c>
      <c r="V34" s="25">
        <f t="shared" si="13"/>
        <v>139.80236599679887</v>
      </c>
      <c r="W34" s="25">
        <f t="shared" si="14"/>
        <v>128.83823483418993</v>
      </c>
      <c r="X34" s="25">
        <f t="shared" si="15"/>
        <v>94.34733577671274</v>
      </c>
      <c r="Y34" s="25">
        <f t="shared" si="16"/>
        <v>136.51226158038145</v>
      </c>
      <c r="Z34" s="25">
        <f t="shared" si="17"/>
        <v>133.15335374338986</v>
      </c>
      <c r="AA34" s="25">
        <f t="shared" si="18"/>
        <v>176.41988148926603</v>
      </c>
      <c r="AB34" s="25">
        <f t="shared" si="19"/>
        <v>65.141069548844314</v>
      </c>
      <c r="AC34" s="25">
        <f t="shared" si="20"/>
        <v>58.474576271186429</v>
      </c>
      <c r="AD34" s="25">
        <f t="shared" si="21"/>
        <v>100.20426052782169</v>
      </c>
      <c r="AE34" s="25">
        <f t="shared" si="22"/>
        <v>465.64963816016814</v>
      </c>
    </row>
    <row r="35" spans="1:31" ht="16.5" thickBot="1" x14ac:dyDescent="0.3">
      <c r="A35" s="4">
        <v>42186</v>
      </c>
      <c r="B35" s="5">
        <v>8532.8496090000008</v>
      </c>
      <c r="C35" s="6">
        <v>277.53100000000001</v>
      </c>
      <c r="D35" s="6">
        <v>131.33000000000001</v>
      </c>
      <c r="E35" s="6">
        <v>64.650000000000006</v>
      </c>
      <c r="F35" s="6">
        <v>225.3</v>
      </c>
      <c r="G35" s="6">
        <v>183.7</v>
      </c>
      <c r="H35" s="6">
        <v>41.781999999999996</v>
      </c>
      <c r="I35" s="6">
        <v>70.5</v>
      </c>
      <c r="J35" s="6">
        <v>266.21780000000001</v>
      </c>
      <c r="K35" s="6">
        <v>1137.86536</v>
      </c>
      <c r="L35" s="10">
        <f t="shared" si="2"/>
        <v>1.9639076178526782E-2</v>
      </c>
      <c r="M35" s="10">
        <f t="shared" si="3"/>
        <v>0.12282994364225575</v>
      </c>
      <c r="N35" s="10">
        <f t="shared" si="4"/>
        <v>-1.8900343642611728E-2</v>
      </c>
      <c r="O35" s="10">
        <f t="shared" si="5"/>
        <v>0.29041916167664672</v>
      </c>
      <c r="P35" s="10">
        <f t="shared" si="6"/>
        <v>-5.8149742903724766E-2</v>
      </c>
      <c r="Q35" s="10">
        <f t="shared" si="7"/>
        <v>0.13046153846153841</v>
      </c>
      <c r="R35" s="10">
        <f t="shared" si="8"/>
        <v>-4.9047499829301122E-2</v>
      </c>
      <c r="S35" s="10">
        <f t="shared" si="9"/>
        <v>0.13526570048309172</v>
      </c>
      <c r="T35" s="10">
        <f t="shared" si="10"/>
        <v>-0.11918613211258444</v>
      </c>
      <c r="U35" s="10">
        <f t="shared" si="11"/>
        <v>8.3877621604621977E-2</v>
      </c>
      <c r="V35" s="25">
        <f t="shared" si="13"/>
        <v>142.54795531254828</v>
      </c>
      <c r="W35" s="25">
        <f t="shared" si="14"/>
        <v>144.66342795784121</v>
      </c>
      <c r="X35" s="25">
        <f t="shared" si="15"/>
        <v>92.564138708767999</v>
      </c>
      <c r="Y35" s="25">
        <f t="shared" si="16"/>
        <v>176.15803814713894</v>
      </c>
      <c r="Z35" s="25">
        <f t="shared" si="17"/>
        <v>125.41052045644302</v>
      </c>
      <c r="AA35" s="25">
        <f t="shared" si="18"/>
        <v>199.43589064355797</v>
      </c>
      <c r="AB35" s="25">
        <f t="shared" si="19"/>
        <v>61.946062951266882</v>
      </c>
      <c r="AC35" s="25">
        <f t="shared" si="20"/>
        <v>66.384180790960428</v>
      </c>
      <c r="AD35" s="25">
        <f t="shared" si="21"/>
        <v>88.261302294308905</v>
      </c>
      <c r="AE35" s="25">
        <f t="shared" si="22"/>
        <v>504.70722231009586</v>
      </c>
    </row>
    <row r="36" spans="1:31" ht="16.5" thickBot="1" x14ac:dyDescent="0.3">
      <c r="A36" s="4">
        <v>42219</v>
      </c>
      <c r="B36" s="5">
        <v>7971.2998049999997</v>
      </c>
      <c r="C36" s="6">
        <v>225.78399999999999</v>
      </c>
      <c r="D36" s="6">
        <v>118.11</v>
      </c>
      <c r="E36" s="6">
        <v>67.849999999999994</v>
      </c>
      <c r="F36" s="6">
        <v>204.9</v>
      </c>
      <c r="G36" s="6">
        <v>170.95</v>
      </c>
      <c r="H36" s="6">
        <v>36.737000000000002</v>
      </c>
      <c r="I36" s="6">
        <v>60.4</v>
      </c>
      <c r="J36" s="6">
        <v>233.61179999999999</v>
      </c>
      <c r="K36" s="6">
        <v>1157.7409700000001</v>
      </c>
      <c r="L36" s="10">
        <f t="shared" si="2"/>
        <v>-6.5810348210954994E-2</v>
      </c>
      <c r="M36" s="10">
        <f t="shared" si="3"/>
        <v>-0.18645484648561783</v>
      </c>
      <c r="N36" s="10">
        <f t="shared" si="4"/>
        <v>-0.1006624533617605</v>
      </c>
      <c r="O36" s="10">
        <f t="shared" si="5"/>
        <v>4.9497293116782526E-2</v>
      </c>
      <c r="P36" s="10">
        <f t="shared" si="6"/>
        <v>-9.0545938748335608E-2</v>
      </c>
      <c r="Q36" s="10">
        <f t="shared" si="7"/>
        <v>-6.9406641262928725E-2</v>
      </c>
      <c r="R36" s="10">
        <f t="shared" si="8"/>
        <v>-0.12074577569288203</v>
      </c>
      <c r="S36" s="10">
        <f t="shared" si="9"/>
        <v>-0.14326241134751772</v>
      </c>
      <c r="T36" s="10">
        <f t="shared" si="10"/>
        <v>-0.12247866220816195</v>
      </c>
      <c r="U36" s="10">
        <f t="shared" si="11"/>
        <v>1.7467453267054456E-2</v>
      </c>
      <c r="V36" s="25">
        <f t="shared" si="13"/>
        <v>133.16682473666984</v>
      </c>
      <c r="W36" s="25">
        <f t="shared" si="14"/>
        <v>117.69023070587869</v>
      </c>
      <c r="X36" s="25">
        <f t="shared" si="15"/>
        <v>83.246405413025116</v>
      </c>
      <c r="Y36" s="25">
        <f t="shared" si="16"/>
        <v>184.87738419618523</v>
      </c>
      <c r="Z36" s="25">
        <f t="shared" si="17"/>
        <v>114.05510715279705</v>
      </c>
      <c r="AA36" s="25">
        <f t="shared" si="18"/>
        <v>185.59371532670787</v>
      </c>
      <c r="AB36" s="25">
        <f t="shared" si="19"/>
        <v>54.466337529096059</v>
      </c>
      <c r="AC36" s="25">
        <f t="shared" si="20"/>
        <v>56.873822975517875</v>
      </c>
      <c r="AD36" s="25">
        <f t="shared" si="21"/>
        <v>77.451176064551774</v>
      </c>
      <c r="AE36" s="25">
        <f t="shared" si="22"/>
        <v>513.52317212934236</v>
      </c>
    </row>
    <row r="37" spans="1:31" ht="16.5" thickBot="1" x14ac:dyDescent="0.3">
      <c r="A37" s="4">
        <v>42248</v>
      </c>
      <c r="B37" s="5">
        <v>7948.8999020000001</v>
      </c>
      <c r="C37" s="6">
        <v>205.55</v>
      </c>
      <c r="D37" s="6">
        <v>122.18</v>
      </c>
      <c r="E37" s="6">
        <v>75.5</v>
      </c>
      <c r="F37" s="6">
        <v>193.93</v>
      </c>
      <c r="G37" s="6">
        <v>170.75</v>
      </c>
      <c r="H37" s="6">
        <v>42.125</v>
      </c>
      <c r="I37" s="6">
        <v>67.849999999999994</v>
      </c>
      <c r="J37" s="6">
        <v>224.39570000000001</v>
      </c>
      <c r="K37" s="6">
        <v>899.65563999999995</v>
      </c>
      <c r="L37" s="10">
        <f t="shared" si="2"/>
        <v>-2.8100690662705707E-3</v>
      </c>
      <c r="M37" s="10">
        <f t="shared" si="3"/>
        <v>-8.9616624738688255E-2</v>
      </c>
      <c r="N37" s="10">
        <f t="shared" si="4"/>
        <v>3.4459402252137838E-2</v>
      </c>
      <c r="O37" s="10">
        <f t="shared" si="5"/>
        <v>0.11274871039056755</v>
      </c>
      <c r="P37" s="10">
        <f t="shared" si="6"/>
        <v>-5.3538311371400638E-2</v>
      </c>
      <c r="Q37" s="10">
        <f t="shared" si="7"/>
        <v>-1.1699327288680061E-3</v>
      </c>
      <c r="R37" s="10">
        <f t="shared" si="8"/>
        <v>0.14666412608541801</v>
      </c>
      <c r="S37" s="10">
        <f t="shared" si="9"/>
        <v>0.12334437086092698</v>
      </c>
      <c r="T37" s="10">
        <f t="shared" si="10"/>
        <v>-3.945049008654522E-2</v>
      </c>
      <c r="U37" s="10">
        <f t="shared" si="11"/>
        <v>-0.22292147957759512</v>
      </c>
      <c r="V37" s="25">
        <f t="shared" si="13"/>
        <v>132.79261676182384</v>
      </c>
      <c r="W37" s="25">
        <f t="shared" si="14"/>
        <v>107.14322946530031</v>
      </c>
      <c r="X37" s="25">
        <f t="shared" si="15"/>
        <v>86.115026783197095</v>
      </c>
      <c r="Y37" s="25">
        <f t="shared" si="16"/>
        <v>205.72207084468661</v>
      </c>
      <c r="Z37" s="25">
        <f t="shared" si="17"/>
        <v>107.94878931255214</v>
      </c>
      <c r="AA37" s="25">
        <f t="shared" si="18"/>
        <v>185.37658316487494</v>
      </c>
      <c r="AB37" s="25">
        <f t="shared" si="19"/>
        <v>62.454595323874337</v>
      </c>
      <c r="AC37" s="25">
        <f t="shared" si="20"/>
        <v>63.888888888888864</v>
      </c>
      <c r="AD37" s="25">
        <f t="shared" si="21"/>
        <v>74.39568921102591</v>
      </c>
      <c r="AE37" s="25">
        <f t="shared" si="22"/>
        <v>399.04782680088931</v>
      </c>
    </row>
    <row r="38" spans="1:31" ht="16.5" thickBot="1" x14ac:dyDescent="0.3">
      <c r="A38" s="4">
        <v>42278</v>
      </c>
      <c r="B38" s="5">
        <v>8065.7998049999997</v>
      </c>
      <c r="C38" s="6">
        <v>198.85</v>
      </c>
      <c r="D38" s="6">
        <v>131.11000000000001</v>
      </c>
      <c r="E38" s="6">
        <v>79.099999999999994</v>
      </c>
      <c r="F38" s="6">
        <v>209.42</v>
      </c>
      <c r="G38" s="6">
        <v>174</v>
      </c>
      <c r="H38" s="6">
        <v>49.423999999999999</v>
      </c>
      <c r="I38" s="6">
        <v>75.3</v>
      </c>
      <c r="J38" s="6">
        <v>241.6155</v>
      </c>
      <c r="K38" s="6">
        <v>851.87487999999996</v>
      </c>
      <c r="L38" s="10">
        <f t="shared" si="2"/>
        <v>1.4706425347057905E-2</v>
      </c>
      <c r="M38" s="10">
        <f t="shared" si="3"/>
        <v>-3.2595475553393372E-2</v>
      </c>
      <c r="N38" s="10">
        <f t="shared" si="4"/>
        <v>7.3088885251268776E-2</v>
      </c>
      <c r="O38" s="10">
        <f t="shared" si="5"/>
        <v>4.7682119205297857E-2</v>
      </c>
      <c r="P38" s="10">
        <f t="shared" si="6"/>
        <v>7.9874181405661826E-2</v>
      </c>
      <c r="Q38" s="10">
        <f t="shared" si="7"/>
        <v>1.9033674963396807E-2</v>
      </c>
      <c r="R38" s="10">
        <f t="shared" si="8"/>
        <v>0.17327002967359051</v>
      </c>
      <c r="S38" s="10">
        <f t="shared" si="9"/>
        <v>0.10980103168754618</v>
      </c>
      <c r="T38" s="10">
        <f t="shared" si="10"/>
        <v>7.6738547129022505E-2</v>
      </c>
      <c r="U38" s="10">
        <f t="shared" si="11"/>
        <v>-5.3110054420377972E-2</v>
      </c>
      <c r="V38" s="25">
        <f t="shared" si="13"/>
        <v>134.74552146687208</v>
      </c>
      <c r="W38" s="25">
        <f t="shared" si="14"/>
        <v>103.65084494855249</v>
      </c>
      <c r="X38" s="25">
        <f t="shared" si="15"/>
        <v>92.40907809416413</v>
      </c>
      <c r="Y38" s="25">
        <f t="shared" si="16"/>
        <v>215.53133514986368</v>
      </c>
      <c r="Z38" s="25">
        <f t="shared" si="17"/>
        <v>116.5711104926245</v>
      </c>
      <c r="AA38" s="25">
        <f t="shared" si="18"/>
        <v>188.90498079466028</v>
      </c>
      <c r="AB38" s="25">
        <f t="shared" si="19"/>
        <v>73.276104908894126</v>
      </c>
      <c r="AC38" s="25">
        <f t="shared" si="20"/>
        <v>70.903954802259861</v>
      </c>
      <c r="AD38" s="25">
        <f t="shared" si="21"/>
        <v>80.104706313742327</v>
      </c>
      <c r="AE38" s="25">
        <f t="shared" si="22"/>
        <v>377.8543750031605</v>
      </c>
    </row>
    <row r="39" spans="1:31" ht="16.5" thickBot="1" x14ac:dyDescent="0.3">
      <c r="A39" s="4">
        <v>42310</v>
      </c>
      <c r="B39" s="5">
        <v>7935.25</v>
      </c>
      <c r="C39" s="6">
        <v>175.05</v>
      </c>
      <c r="D39" s="6">
        <v>129.24</v>
      </c>
      <c r="E39" s="6">
        <v>82.95</v>
      </c>
      <c r="F39" s="6">
        <v>195.31</v>
      </c>
      <c r="G39" s="6">
        <v>192.85</v>
      </c>
      <c r="H39" s="6">
        <v>52.55</v>
      </c>
      <c r="I39" s="6">
        <v>75.8</v>
      </c>
      <c r="J39" s="6">
        <v>233.30330000000001</v>
      </c>
      <c r="K39" s="6">
        <v>843.15148999999997</v>
      </c>
      <c r="L39" s="10">
        <f t="shared" si="2"/>
        <v>-1.6185599463933054E-2</v>
      </c>
      <c r="M39" s="10">
        <f t="shared" si="3"/>
        <v>-0.1196882071913502</v>
      </c>
      <c r="N39" s="10">
        <f t="shared" si="4"/>
        <v>-1.4262832735870701E-2</v>
      </c>
      <c r="O39" s="10">
        <f t="shared" si="5"/>
        <v>4.8672566371681603E-2</v>
      </c>
      <c r="P39" s="10">
        <f t="shared" si="6"/>
        <v>-6.7376563842994841E-2</v>
      </c>
      <c r="Q39" s="10">
        <f t="shared" si="7"/>
        <v>0.10833333333333339</v>
      </c>
      <c r="R39" s="10">
        <f t="shared" si="8"/>
        <v>6.3248624150210375E-2</v>
      </c>
      <c r="S39" s="10">
        <f t="shared" si="9"/>
        <v>6.6401062416998613E-3</v>
      </c>
      <c r="T39" s="10">
        <f t="shared" si="10"/>
        <v>-3.4402594204428039E-2</v>
      </c>
      <c r="U39" s="10">
        <f t="shared" si="11"/>
        <v>-1.0240224479914239E-2</v>
      </c>
      <c r="V39" s="25">
        <f t="shared" si="13"/>
        <v>132.5645844268505</v>
      </c>
      <c r="W39" s="25">
        <f t="shared" si="14"/>
        <v>91.245061142791627</v>
      </c>
      <c r="X39" s="25">
        <f t="shared" si="15"/>
        <v>91.091062870031053</v>
      </c>
      <c r="Y39" s="25">
        <f t="shared" si="16"/>
        <v>226.02179836512258</v>
      </c>
      <c r="Z39" s="25">
        <f t="shared" si="17"/>
        <v>108.71694962426938</v>
      </c>
      <c r="AA39" s="25">
        <f t="shared" si="18"/>
        <v>209.36968704741514</v>
      </c>
      <c r="AB39" s="25">
        <f t="shared" si="19"/>
        <v>77.910717727468153</v>
      </c>
      <c r="AC39" s="25">
        <f t="shared" si="20"/>
        <v>71.374764595103557</v>
      </c>
      <c r="AD39" s="25">
        <f t="shared" si="21"/>
        <v>77.348896608565767</v>
      </c>
      <c r="AE39" s="25">
        <f t="shared" si="22"/>
        <v>373.98506138241044</v>
      </c>
    </row>
    <row r="40" spans="1:31" ht="16.5" thickBot="1" x14ac:dyDescent="0.3">
      <c r="A40" s="4">
        <v>42339</v>
      </c>
      <c r="B40" s="5">
        <v>7946.3500979999999</v>
      </c>
      <c r="C40" s="6">
        <v>169.15</v>
      </c>
      <c r="D40" s="6">
        <v>144.38999999999999</v>
      </c>
      <c r="E40" s="6">
        <v>93.35</v>
      </c>
      <c r="F40" s="6">
        <v>206.67</v>
      </c>
      <c r="G40" s="6">
        <v>192.25</v>
      </c>
      <c r="H40" s="6">
        <v>56.8</v>
      </c>
      <c r="I40" s="6">
        <v>88.25</v>
      </c>
      <c r="J40" s="6">
        <v>240.8758</v>
      </c>
      <c r="K40" s="6">
        <v>884.24090999999999</v>
      </c>
      <c r="L40" s="10">
        <f t="shared" si="2"/>
        <v>1.3988340631989615E-3</v>
      </c>
      <c r="M40" s="10">
        <f t="shared" si="3"/>
        <v>-3.370465581262494E-2</v>
      </c>
      <c r="N40" s="10">
        <f t="shared" si="4"/>
        <v>0.11722376973073323</v>
      </c>
      <c r="O40" s="10">
        <f t="shared" si="5"/>
        <v>0.12537673297166951</v>
      </c>
      <c r="P40" s="10">
        <f t="shared" si="6"/>
        <v>5.8163944498489606E-2</v>
      </c>
      <c r="Q40" s="10">
        <f t="shared" si="7"/>
        <v>-3.1112263417163444E-3</v>
      </c>
      <c r="R40" s="10">
        <f t="shared" si="8"/>
        <v>8.0875356803044696E-2</v>
      </c>
      <c r="S40" s="10">
        <f t="shared" si="9"/>
        <v>0.16424802110817938</v>
      </c>
      <c r="T40" s="10">
        <f t="shared" si="10"/>
        <v>3.2457749204576114E-2</v>
      </c>
      <c r="U40" s="10">
        <f t="shared" si="11"/>
        <v>4.8733140470403447E-2</v>
      </c>
      <c r="V40" s="25">
        <f t="shared" si="13"/>
        <v>132.75002028312059</v>
      </c>
      <c r="W40" s="25">
        <f t="shared" si="14"/>
        <v>88.169677762371919</v>
      </c>
      <c r="X40" s="25">
        <f t="shared" si="15"/>
        <v>101.76910064843531</v>
      </c>
      <c r="Y40" s="25">
        <f t="shared" si="16"/>
        <v>254.35967302452309</v>
      </c>
      <c r="Z40" s="25">
        <f t="shared" si="17"/>
        <v>115.04035624826047</v>
      </c>
      <c r="AA40" s="25">
        <f t="shared" si="18"/>
        <v>208.71829056191632</v>
      </c>
      <c r="AB40" s="25">
        <f t="shared" si="19"/>
        <v>84.211774822458437</v>
      </c>
      <c r="AC40" s="25">
        <f t="shared" si="20"/>
        <v>83.097928436911459</v>
      </c>
      <c r="AD40" s="25">
        <f t="shared" si="21"/>
        <v>79.859467695937283</v>
      </c>
      <c r="AE40" s="25">
        <f t="shared" si="22"/>
        <v>392.21052791259189</v>
      </c>
    </row>
    <row r="41" spans="1:31" ht="16.5" thickBot="1" x14ac:dyDescent="0.3">
      <c r="A41" s="4">
        <v>42373</v>
      </c>
      <c r="B41" s="5">
        <v>7563.5498049999997</v>
      </c>
      <c r="C41" s="6">
        <v>138.69999999999999</v>
      </c>
      <c r="D41" s="6">
        <v>140.63999999999999</v>
      </c>
      <c r="E41" s="6">
        <v>81.95</v>
      </c>
      <c r="F41" s="6">
        <v>200.37</v>
      </c>
      <c r="G41" s="6">
        <v>171.45</v>
      </c>
      <c r="H41" s="6">
        <v>50.7</v>
      </c>
      <c r="I41" s="6">
        <v>62.15</v>
      </c>
      <c r="J41" s="6">
        <v>225.43180000000001</v>
      </c>
      <c r="K41" s="6">
        <v>826.29931999999997</v>
      </c>
      <c r="L41" s="10">
        <f t="shared" si="2"/>
        <v>-4.8173096865735454E-2</v>
      </c>
      <c r="M41" s="10">
        <f t="shared" si="3"/>
        <v>-0.18001773573751123</v>
      </c>
      <c r="N41" s="10">
        <f t="shared" si="4"/>
        <v>-2.5971327654269682E-2</v>
      </c>
      <c r="O41" s="10">
        <f t="shared" si="5"/>
        <v>-0.12212104981253336</v>
      </c>
      <c r="P41" s="10">
        <f t="shared" si="6"/>
        <v>-3.0483379300333735E-2</v>
      </c>
      <c r="Q41" s="10">
        <f t="shared" si="7"/>
        <v>-0.10819245773732122</v>
      </c>
      <c r="R41" s="10">
        <f t="shared" si="8"/>
        <v>-0.10739436619718301</v>
      </c>
      <c r="S41" s="10">
        <f t="shared" si="9"/>
        <v>-0.29575070821529748</v>
      </c>
      <c r="T41" s="10">
        <f t="shared" si="10"/>
        <v>-6.4116029920813888E-2</v>
      </c>
      <c r="U41" s="10">
        <f t="shared" si="11"/>
        <v>-6.5526927497620568E-2</v>
      </c>
      <c r="V41" s="25">
        <f t="shared" si="13"/>
        <v>126.35504069709347</v>
      </c>
      <c r="W41" s="25">
        <f t="shared" si="14"/>
        <v>72.297572010883727</v>
      </c>
      <c r="X41" s="25">
        <f t="shared" si="15"/>
        <v>99.126021990414444</v>
      </c>
      <c r="Y41" s="25">
        <f t="shared" si="16"/>
        <v>223.29700272479562</v>
      </c>
      <c r="Z41" s="25">
        <f t="shared" si="17"/>
        <v>111.53353743389923</v>
      </c>
      <c r="AA41" s="25">
        <f t="shared" si="18"/>
        <v>186.13654573129025</v>
      </c>
      <c r="AB41" s="25">
        <f t="shared" si="19"/>
        <v>75.167904639060623</v>
      </c>
      <c r="AC41" s="25">
        <f t="shared" si="20"/>
        <v>58.521657250470788</v>
      </c>
      <c r="AD41" s="25">
        <f t="shared" si="21"/>
        <v>74.7391956756843</v>
      </c>
      <c r="AE41" s="25">
        <f t="shared" si="22"/>
        <v>366.51017708626</v>
      </c>
    </row>
    <row r="42" spans="1:31" ht="16.5" thickBot="1" x14ac:dyDescent="0.3">
      <c r="A42" s="4">
        <v>42401</v>
      </c>
      <c r="B42" s="5">
        <v>6987.0498049999997</v>
      </c>
      <c r="C42" s="6">
        <v>90.85</v>
      </c>
      <c r="D42" s="6">
        <v>119.5</v>
      </c>
      <c r="E42" s="6">
        <v>55.4</v>
      </c>
      <c r="F42" s="6">
        <v>190.05</v>
      </c>
      <c r="G42" s="6">
        <v>129.9</v>
      </c>
      <c r="H42" s="6">
        <v>44.5</v>
      </c>
      <c r="I42" s="6">
        <v>51.75</v>
      </c>
      <c r="J42" s="6">
        <v>193.3981</v>
      </c>
      <c r="K42" s="6">
        <v>742.78308000000004</v>
      </c>
      <c r="L42" s="10">
        <f t="shared" si="2"/>
        <v>-7.6220824198036774E-2</v>
      </c>
      <c r="M42" s="10">
        <f t="shared" si="3"/>
        <v>-0.34498918529199707</v>
      </c>
      <c r="N42" s="10">
        <f t="shared" si="4"/>
        <v>-0.15031285551763363</v>
      </c>
      <c r="O42" s="10">
        <f t="shared" si="5"/>
        <v>-0.32397803538743142</v>
      </c>
      <c r="P42" s="10">
        <f t="shared" si="6"/>
        <v>-5.1504716274891393E-2</v>
      </c>
      <c r="Q42" s="10">
        <f t="shared" si="7"/>
        <v>-0.24234470691163601</v>
      </c>
      <c r="R42" s="10">
        <f t="shared" si="8"/>
        <v>-0.12228796844181467</v>
      </c>
      <c r="S42" s="10">
        <f t="shared" si="9"/>
        <v>-0.16733708769106992</v>
      </c>
      <c r="T42" s="10">
        <f t="shared" si="10"/>
        <v>-0.14209929566281243</v>
      </c>
      <c r="U42" s="10">
        <f t="shared" si="11"/>
        <v>-0.10107262341689927</v>
      </c>
      <c r="V42" s="25">
        <f t="shared" si="13"/>
        <v>116.72415535358452</v>
      </c>
      <c r="W42" s="25">
        <f t="shared" si="14"/>
        <v>47.355691544259457</v>
      </c>
      <c r="X42" s="25">
        <f t="shared" si="15"/>
        <v>84.226106568931499</v>
      </c>
      <c r="Y42" s="25">
        <f t="shared" si="16"/>
        <v>150.95367847411441</v>
      </c>
      <c r="Z42" s="25">
        <f t="shared" si="17"/>
        <v>105.78903423323126</v>
      </c>
      <c r="AA42" s="25">
        <f t="shared" si="18"/>
        <v>141.0273391104964</v>
      </c>
      <c r="AB42" s="25">
        <f t="shared" si="19"/>
        <v>65.975774288721837</v>
      </c>
      <c r="AC42" s="25">
        <f t="shared" si="20"/>
        <v>48.72881355932202</v>
      </c>
      <c r="AD42" s="25">
        <f t="shared" si="21"/>
        <v>64.11880861176445</v>
      </c>
      <c r="AE42" s="25">
        <f t="shared" si="22"/>
        <v>329.46603197915937</v>
      </c>
    </row>
    <row r="43" spans="1:31" ht="16.5" thickBot="1" x14ac:dyDescent="0.3">
      <c r="A43" s="4">
        <v>42430</v>
      </c>
      <c r="B43" s="5">
        <v>7738.3999020000001</v>
      </c>
      <c r="C43" s="6">
        <v>113.85</v>
      </c>
      <c r="D43" s="6">
        <v>128.85</v>
      </c>
      <c r="E43" s="6">
        <v>64.95</v>
      </c>
      <c r="F43" s="6">
        <v>217.7</v>
      </c>
      <c r="G43" s="6">
        <v>48.85</v>
      </c>
      <c r="H43" s="6">
        <v>49.4</v>
      </c>
      <c r="I43" s="6">
        <v>50</v>
      </c>
      <c r="J43" s="6">
        <v>214.1</v>
      </c>
      <c r="K43" s="6">
        <v>873.09997999999996</v>
      </c>
      <c r="L43" s="10">
        <f t="shared" si="2"/>
        <v>0.10753467027848118</v>
      </c>
      <c r="M43" s="10">
        <f t="shared" si="3"/>
        <v>0.25316455696202533</v>
      </c>
      <c r="N43" s="10">
        <f t="shared" si="4"/>
        <v>7.8242677824267748E-2</v>
      </c>
      <c r="O43" s="10">
        <f t="shared" si="5"/>
        <v>0.17238267148014441</v>
      </c>
      <c r="P43" s="10">
        <f t="shared" si="6"/>
        <v>0.14548802946592998</v>
      </c>
      <c r="Q43" s="10">
        <f t="shared" si="7"/>
        <v>-0.62394149345650507</v>
      </c>
      <c r="R43" s="10">
        <f t="shared" si="8"/>
        <v>0.11011235955056176</v>
      </c>
      <c r="S43" s="10">
        <f t="shared" si="9"/>
        <v>-3.3816425120772986E-2</v>
      </c>
      <c r="T43" s="10">
        <f t="shared" si="10"/>
        <v>0.10704293372065177</v>
      </c>
      <c r="U43" s="10">
        <f t="shared" si="11"/>
        <v>0.17544408792941257</v>
      </c>
      <c r="V43" s="25">
        <f t="shared" si="13"/>
        <v>129.27604891306646</v>
      </c>
      <c r="W43" s="25">
        <f t="shared" si="14"/>
        <v>59.34447421369223</v>
      </c>
      <c r="X43" s="25">
        <f t="shared" si="15"/>
        <v>90.816182689596843</v>
      </c>
      <c r="Y43" s="25">
        <f t="shared" si="16"/>
        <v>176.97547683923702</v>
      </c>
      <c r="Z43" s="25">
        <f t="shared" si="17"/>
        <v>121.18007236292789</v>
      </c>
      <c r="AA43" s="25">
        <f t="shared" si="18"/>
        <v>53.03453052769629</v>
      </c>
      <c r="AB43" s="25">
        <f t="shared" si="19"/>
        <v>73.240522468828289</v>
      </c>
      <c r="AC43" s="25">
        <f t="shared" si="20"/>
        <v>47.0809792843691</v>
      </c>
      <c r="AD43" s="25">
        <f t="shared" si="21"/>
        <v>70.982273992240707</v>
      </c>
      <c r="AE43" s="25">
        <f t="shared" si="22"/>
        <v>387.26889946346569</v>
      </c>
    </row>
    <row r="44" spans="1:31" ht="16.5" thickBot="1" x14ac:dyDescent="0.3">
      <c r="A44" s="4">
        <v>42461</v>
      </c>
      <c r="B44" s="5">
        <v>7849.7998049999997</v>
      </c>
      <c r="C44" s="6">
        <v>125.4</v>
      </c>
      <c r="D44" s="6">
        <v>139.30000000000001</v>
      </c>
      <c r="E44" s="6">
        <v>69.95</v>
      </c>
      <c r="F44" s="6">
        <v>238.8</v>
      </c>
      <c r="G44" s="6">
        <v>57.65</v>
      </c>
      <c r="H44" s="6">
        <v>50.95</v>
      </c>
      <c r="I44" s="6">
        <v>56.2</v>
      </c>
      <c r="J44" s="6">
        <v>217.25</v>
      </c>
      <c r="K44" s="6">
        <v>798.09997999999996</v>
      </c>
      <c r="L44" s="10">
        <f t="shared" si="2"/>
        <v>1.4395728369014371E-2</v>
      </c>
      <c r="M44" s="10">
        <f t="shared" si="3"/>
        <v>0.10144927536231885</v>
      </c>
      <c r="N44" s="10">
        <f t="shared" si="4"/>
        <v>8.1102056655025345E-2</v>
      </c>
      <c r="O44" s="10">
        <f t="shared" si="5"/>
        <v>7.6982294072363455E-2</v>
      </c>
      <c r="P44" s="10">
        <f t="shared" si="6"/>
        <v>9.6922370234267419E-2</v>
      </c>
      <c r="Q44" s="10">
        <f t="shared" si="7"/>
        <v>0.18014329580347987</v>
      </c>
      <c r="R44" s="10">
        <f t="shared" si="8"/>
        <v>3.1376518218623639E-2</v>
      </c>
      <c r="S44" s="10">
        <f t="shared" si="9"/>
        <v>0.12400000000000011</v>
      </c>
      <c r="T44" s="10">
        <f t="shared" si="10"/>
        <v>1.4712751050910855E-2</v>
      </c>
      <c r="U44" s="10">
        <f t="shared" si="11"/>
        <v>-8.590081516208492E-2</v>
      </c>
      <c r="V44" s="26">
        <f t="shared" si="13"/>
        <v>131.13707179783839</v>
      </c>
      <c r="W44" s="25">
        <f t="shared" si="14"/>
        <v>65.364928119429123</v>
      </c>
      <c r="X44" s="25">
        <f t="shared" si="15"/>
        <v>98.18156188328166</v>
      </c>
      <c r="Y44" s="26">
        <f t="shared" si="16"/>
        <v>190.5994550408719</v>
      </c>
      <c r="Z44" s="26">
        <f t="shared" si="17"/>
        <v>132.92513220150289</v>
      </c>
      <c r="AA44" s="25">
        <f t="shared" si="18"/>
        <v>62.588345648345765</v>
      </c>
      <c r="AB44" s="25">
        <f t="shared" si="19"/>
        <v>75.538555056412989</v>
      </c>
      <c r="AC44" s="25">
        <f t="shared" si="20"/>
        <v>52.919020715630872</v>
      </c>
      <c r="AD44" s="25">
        <f t="shared" si="21"/>
        <v>72.026618518516088</v>
      </c>
      <c r="AE44" s="26">
        <f t="shared" si="22"/>
        <v>354.00218531263044</v>
      </c>
    </row>
    <row r="45" spans="1:31" x14ac:dyDescent="0.25">
      <c r="C45" s="3" t="s">
        <v>20</v>
      </c>
    </row>
    <row r="46" spans="1:31" x14ac:dyDescent="0.25">
      <c r="A46" t="s">
        <v>21</v>
      </c>
      <c r="C46" t="s">
        <v>22</v>
      </c>
      <c r="E46" t="s">
        <v>23</v>
      </c>
      <c r="L46" s="8">
        <f t="shared" ref="L46:U46" si="23">AVERAGE(L10:L44)</f>
        <v>8.7267909572032783E-3</v>
      </c>
      <c r="M46" s="8">
        <f t="shared" si="23"/>
        <v>-9.1478680408457909E-4</v>
      </c>
      <c r="N46" s="9">
        <f t="shared" si="23"/>
        <v>3.5133857622007335E-3</v>
      </c>
      <c r="O46" s="9">
        <f t="shared" si="23"/>
        <v>2.8553461198121501E-2</v>
      </c>
      <c r="P46" s="9">
        <f t="shared" si="23"/>
        <v>1.0946640271960465E-2</v>
      </c>
      <c r="Q46" s="9">
        <f t="shared" si="23"/>
        <v>1.6620866198268874E-3</v>
      </c>
      <c r="R46" s="8">
        <f t="shared" si="23"/>
        <v>-1.1881228586119682E-3</v>
      </c>
      <c r="S46" s="8">
        <f t="shared" si="23"/>
        <v>-9.9946277169324568E-3</v>
      </c>
      <c r="T46" s="8">
        <f t="shared" si="23"/>
        <v>-5.97538222309068E-3</v>
      </c>
      <c r="U46" s="9">
        <f t="shared" si="23"/>
        <v>4.2823844147336754E-2</v>
      </c>
    </row>
    <row r="47" spans="1:31" x14ac:dyDescent="0.25">
      <c r="A47" t="s">
        <v>24</v>
      </c>
      <c r="C47" t="s">
        <v>25</v>
      </c>
      <c r="L47" s="10">
        <f t="shared" ref="L47:U47" si="24">(1+L46)^12-1</f>
        <v>0.10989697016566868</v>
      </c>
      <c r="M47" s="10">
        <f t="shared" si="24"/>
        <v>-1.0922378615294881E-2</v>
      </c>
      <c r="N47" s="10">
        <f t="shared" si="24"/>
        <v>4.298494218220883E-2</v>
      </c>
      <c r="O47" s="10">
        <f t="shared" si="24"/>
        <v>0.40191744398091211</v>
      </c>
      <c r="P47" s="10">
        <f t="shared" si="24"/>
        <v>0.13956420597259722</v>
      </c>
      <c r="Q47" s="10">
        <f t="shared" si="24"/>
        <v>2.0128380477941521E-2</v>
      </c>
      <c r="R47" s="10">
        <f t="shared" si="24"/>
        <v>-1.41646743309497E-2</v>
      </c>
      <c r="S47" s="10">
        <f t="shared" si="24"/>
        <v>-0.11355740643460721</v>
      </c>
      <c r="T47" s="10">
        <f t="shared" si="24"/>
        <v>-6.9394356371679011E-2</v>
      </c>
      <c r="U47" s="10">
        <f t="shared" si="24"/>
        <v>0.65398449090071997</v>
      </c>
    </row>
    <row r="48" spans="1:31" x14ac:dyDescent="0.25">
      <c r="A48" t="s">
        <v>26</v>
      </c>
      <c r="C48" t="s">
        <v>27</v>
      </c>
      <c r="L48" s="10">
        <f t="shared" ref="L48:U48" si="25">STDEV(L10:L44)</f>
        <v>4.4590680995161912E-2</v>
      </c>
      <c r="M48" s="10">
        <f t="shared" si="25"/>
        <v>0.15062006645401907</v>
      </c>
      <c r="N48" s="10">
        <f t="shared" si="25"/>
        <v>9.5285026289711514E-2</v>
      </c>
      <c r="O48" s="10">
        <f t="shared" si="25"/>
        <v>0.14364961768933418</v>
      </c>
      <c r="P48" s="10">
        <f t="shared" si="25"/>
        <v>7.7359678087882425E-2</v>
      </c>
      <c r="Q48" s="10">
        <f t="shared" si="25"/>
        <v>0.14826592882597509</v>
      </c>
      <c r="R48" s="10">
        <f t="shared" si="25"/>
        <v>0.12109564885061483</v>
      </c>
      <c r="S48" s="10">
        <f t="shared" si="25"/>
        <v>0.12620454499684863</v>
      </c>
      <c r="T48" s="10">
        <f t="shared" si="25"/>
        <v>8.2993007350270293E-2</v>
      </c>
      <c r="U48" s="10">
        <f t="shared" si="25"/>
        <v>0.11316631958448681</v>
      </c>
    </row>
    <row r="49" spans="1:21" x14ac:dyDescent="0.25">
      <c r="A49" t="s">
        <v>28</v>
      </c>
      <c r="C49" t="s">
        <v>29</v>
      </c>
      <c r="L49" s="10">
        <f t="shared" ref="L49:U49" si="26">L48*SQRT(12)</f>
        <v>0.15446665005543275</v>
      </c>
      <c r="M49" s="10">
        <f t="shared" si="26"/>
        <v>0.5217632154755234</v>
      </c>
      <c r="N49" s="10">
        <f t="shared" si="26"/>
        <v>0.33007701346863305</v>
      </c>
      <c r="O49" s="10">
        <f t="shared" si="26"/>
        <v>0.49761687265154347</v>
      </c>
      <c r="P49" s="10">
        <f t="shared" si="26"/>
        <v>0.26798178581077026</v>
      </c>
      <c r="Q49" s="10">
        <f t="shared" si="26"/>
        <v>0.51360824351595968</v>
      </c>
      <c r="R49" s="10">
        <f t="shared" si="26"/>
        <v>0.41948763276956919</v>
      </c>
      <c r="S49" s="10">
        <f t="shared" si="26"/>
        <v>0.43718536816130876</v>
      </c>
      <c r="T49" s="10">
        <f t="shared" si="26"/>
        <v>0.28749621080721083</v>
      </c>
      <c r="U49" s="10">
        <f t="shared" si="26"/>
        <v>0.39201963045181604</v>
      </c>
    </row>
    <row r="50" spans="1:21" x14ac:dyDescent="0.25">
      <c r="A50" t="s">
        <v>30</v>
      </c>
      <c r="C50" t="s">
        <v>31</v>
      </c>
      <c r="L50" s="11"/>
      <c r="M50" s="12">
        <f>SLOPE(M10:M44,$L10:$L44)</f>
        <v>2.6736114918817182</v>
      </c>
      <c r="N50" s="12">
        <f t="shared" ref="N50:U50" si="27">SLOPE(N10:N44,$L10:$L44)</f>
        <v>1.0168861826024773</v>
      </c>
      <c r="O50" s="12">
        <f t="shared" si="27"/>
        <v>1.7929770407023804</v>
      </c>
      <c r="P50" s="12">
        <f t="shared" si="27"/>
        <v>0.9821398845717545</v>
      </c>
      <c r="Q50" s="12">
        <f t="shared" si="27"/>
        <v>0.430167225987302</v>
      </c>
      <c r="R50" s="12">
        <f t="shared" si="27"/>
        <v>1.5108439067560855</v>
      </c>
      <c r="S50" s="12">
        <f t="shared" si="27"/>
        <v>1.2716330159429616</v>
      </c>
      <c r="T50" s="12">
        <f t="shared" si="27"/>
        <v>1.4144544988978587</v>
      </c>
      <c r="U50" s="12">
        <f t="shared" si="27"/>
        <v>1.3472220489372722</v>
      </c>
    </row>
    <row r="51" spans="1:21" x14ac:dyDescent="0.25">
      <c r="A51" t="s">
        <v>32</v>
      </c>
      <c r="C51" t="s">
        <v>33</v>
      </c>
      <c r="L51" s="11"/>
      <c r="M51" s="10">
        <f>INTERCEPT(M10:M44,$L10:$L44)</f>
        <v>-2.4246835394512722E-2</v>
      </c>
      <c r="N51" s="10">
        <f t="shared" ref="N51:U51" si="28">INTERCEPT(N10:N44,$L10:$L44)</f>
        <v>-5.3607673806395275E-3</v>
      </c>
      <c r="O51" s="10">
        <f t="shared" si="28"/>
        <v>1.2906525372846873E-2</v>
      </c>
      <c r="P51" s="10">
        <f t="shared" si="28"/>
        <v>2.3757108085710067E-3</v>
      </c>
      <c r="Q51" s="10">
        <f t="shared" si="28"/>
        <v>-2.0918928380043189E-3</v>
      </c>
      <c r="R51" s="10">
        <f t="shared" si="28"/>
        <v>-1.4372941801836648E-2</v>
      </c>
      <c r="S51" s="10">
        <f t="shared" si="28"/>
        <v>-2.1091903221344625E-2</v>
      </c>
      <c r="T51" s="10">
        <f t="shared" si="28"/>
        <v>-1.8319030953448008E-2</v>
      </c>
      <c r="U51" s="10">
        <f t="shared" si="28"/>
        <v>3.1066918953326094E-2</v>
      </c>
    </row>
    <row r="52" spans="1:21" x14ac:dyDescent="0.25">
      <c r="A52" t="s">
        <v>34</v>
      </c>
      <c r="C52" t="s">
        <v>35</v>
      </c>
      <c r="L52" s="11"/>
      <c r="M52" s="11">
        <v>9</v>
      </c>
      <c r="N52" s="11">
        <v>5</v>
      </c>
      <c r="O52" s="11">
        <v>2</v>
      </c>
      <c r="P52" s="11">
        <v>3</v>
      </c>
      <c r="Q52" s="11">
        <v>4</v>
      </c>
      <c r="R52" s="11">
        <v>6</v>
      </c>
      <c r="S52" s="11">
        <v>8</v>
      </c>
      <c r="T52" s="11">
        <v>7</v>
      </c>
      <c r="U52" s="11">
        <v>1</v>
      </c>
    </row>
    <row r="53" spans="1:21" x14ac:dyDescent="0.25">
      <c r="A53" t="s">
        <v>36</v>
      </c>
      <c r="L53" s="11">
        <f>CORREL($L10:$L44,L10:L44)</f>
        <v>1.0000000000000002</v>
      </c>
      <c r="M53" s="11">
        <f>CORREL($L10:$L44,M10:M44)</f>
        <v>0.79151576510485255</v>
      </c>
      <c r="N53" s="11">
        <f t="shared" ref="N53:U53" si="29">CORREL($L10:$L44,N10:N44)</f>
        <v>0.47587379824977866</v>
      </c>
      <c r="O53" s="11">
        <f t="shared" si="29"/>
        <v>0.55656303538874996</v>
      </c>
      <c r="P53" s="11">
        <f t="shared" si="29"/>
        <v>0.56611257140719873</v>
      </c>
      <c r="Q53" s="11">
        <f t="shared" si="29"/>
        <v>0.12937193123504087</v>
      </c>
      <c r="R53" s="11">
        <f t="shared" si="29"/>
        <v>0.55633343822908721</v>
      </c>
      <c r="S53" s="11">
        <f t="shared" si="29"/>
        <v>0.44929429568676899</v>
      </c>
      <c r="T53" s="11">
        <f t="shared" si="29"/>
        <v>0.7599614877954004</v>
      </c>
      <c r="U53" s="11">
        <f t="shared" si="29"/>
        <v>0.53084300023525188</v>
      </c>
    </row>
    <row r="54" spans="1:21" x14ac:dyDescent="0.25">
      <c r="A54" t="s">
        <v>37</v>
      </c>
      <c r="C54" t="s">
        <v>38</v>
      </c>
      <c r="L54" s="12">
        <f>L53^2</f>
        <v>1.0000000000000004</v>
      </c>
      <c r="M54" s="10">
        <f>M53^2</f>
        <v>0.62649720640952011</v>
      </c>
      <c r="N54" s="10">
        <f t="shared" ref="N54:U54" si="30">N53^2</f>
        <v>0.22645587186067104</v>
      </c>
      <c r="O54" s="10">
        <f t="shared" si="30"/>
        <v>0.30976241236113894</v>
      </c>
      <c r="P54" s="10">
        <f t="shared" si="30"/>
        <v>0.32048344350527069</v>
      </c>
      <c r="Q54" s="10">
        <f t="shared" si="30"/>
        <v>1.6737096591484143E-2</v>
      </c>
      <c r="R54" s="10">
        <f t="shared" si="30"/>
        <v>0.30950689449179758</v>
      </c>
      <c r="S54" s="10">
        <f t="shared" si="30"/>
        <v>0.20186536413666981</v>
      </c>
      <c r="T54" s="10">
        <f t="shared" si="30"/>
        <v>0.57754146293219855</v>
      </c>
      <c r="U54" s="10">
        <f t="shared" si="30"/>
        <v>0.28179429089876362</v>
      </c>
    </row>
    <row r="55" spans="1:21" x14ac:dyDescent="0.25">
      <c r="A55" t="s">
        <v>39</v>
      </c>
      <c r="C55" t="s">
        <v>40</v>
      </c>
      <c r="L55" s="8">
        <f>1-L54</f>
        <v>0</v>
      </c>
      <c r="M55" s="8">
        <f>1-M54</f>
        <v>0.37350279359047989</v>
      </c>
      <c r="N55" s="8">
        <f t="shared" ref="N55:U55" si="31">1-N54</f>
        <v>0.77354412813932893</v>
      </c>
      <c r="O55" s="8">
        <f t="shared" si="31"/>
        <v>0.69023758763886112</v>
      </c>
      <c r="P55" s="8">
        <f t="shared" si="31"/>
        <v>0.67951655649472931</v>
      </c>
      <c r="Q55" s="8">
        <f t="shared" si="31"/>
        <v>0.98326290340851585</v>
      </c>
      <c r="R55" s="8">
        <f t="shared" si="31"/>
        <v>0.69049310550820242</v>
      </c>
      <c r="S55" s="8">
        <f t="shared" si="31"/>
        <v>0.79813463586333022</v>
      </c>
      <c r="T55" s="8">
        <f t="shared" si="31"/>
        <v>0.42245853706780145</v>
      </c>
      <c r="U55" s="8">
        <f t="shared" si="31"/>
        <v>0.71820570910123638</v>
      </c>
    </row>
    <row r="56" spans="1:21" x14ac:dyDescent="0.25">
      <c r="A56" t="s">
        <v>41</v>
      </c>
      <c r="C56" t="s">
        <v>42</v>
      </c>
      <c r="L56" s="11">
        <f>L48^2</f>
        <v>1.9883288316122935E-3</v>
      </c>
      <c r="M56" s="11">
        <f>M48^2</f>
        <v>2.268640441861312E-2</v>
      </c>
      <c r="N56" s="11">
        <f t="shared" ref="N56:U56" si="32">N48^2</f>
        <v>9.0792362350310147E-3</v>
      </c>
      <c r="O56" s="11">
        <f t="shared" si="32"/>
        <v>2.0635212662291871E-2</v>
      </c>
      <c r="P56" s="11">
        <f t="shared" si="32"/>
        <v>5.9845197938607963E-3</v>
      </c>
      <c r="Q56" s="11">
        <f t="shared" si="32"/>
        <v>2.1982785650629111E-2</v>
      </c>
      <c r="R56" s="11">
        <f t="shared" si="32"/>
        <v>1.4664156170551413E-2</v>
      </c>
      <c r="S56" s="11">
        <f t="shared" si="32"/>
        <v>1.592758717786159E-2</v>
      </c>
      <c r="T56" s="11">
        <f t="shared" si="32"/>
        <v>6.8878392690420185E-3</v>
      </c>
      <c r="U56" s="11">
        <f t="shared" si="32"/>
        <v>1.2806615888298203E-2</v>
      </c>
    </row>
    <row r="57" spans="1:21" x14ac:dyDescent="0.25">
      <c r="A57" t="s">
        <v>43</v>
      </c>
      <c r="C57" t="s">
        <v>44</v>
      </c>
      <c r="L57" s="13">
        <f>L56*L55</f>
        <v>0</v>
      </c>
      <c r="M57" s="13">
        <f t="shared" ref="M57:U57" si="33">M56*M55</f>
        <v>8.4734354268754079E-3</v>
      </c>
      <c r="N57" s="13">
        <f t="shared" si="33"/>
        <v>7.0231898775980697E-3</v>
      </c>
      <c r="O57" s="13">
        <f t="shared" si="33"/>
        <v>1.4243199408435221E-2</v>
      </c>
      <c r="P57" s="13">
        <f t="shared" si="33"/>
        <v>4.066580282598836E-3</v>
      </c>
      <c r="Q57" s="13">
        <f t="shared" si="33"/>
        <v>2.1614857643844639E-2</v>
      </c>
      <c r="R57" s="13">
        <f t="shared" si="33"/>
        <v>1.0125498733861314E-2</v>
      </c>
      <c r="S57" s="13">
        <f t="shared" si="33"/>
        <v>1.2712358992384008E-2</v>
      </c>
      <c r="T57" s="13">
        <f t="shared" si="33"/>
        <v>2.9098265011576461E-3</v>
      </c>
      <c r="U57" s="13">
        <f t="shared" si="33"/>
        <v>9.1977846452423705E-3</v>
      </c>
    </row>
    <row r="58" spans="1:21" x14ac:dyDescent="0.25">
      <c r="A58" t="s">
        <v>45</v>
      </c>
      <c r="C58" s="7">
        <f>7.5%/12</f>
        <v>6.2499999999999995E-3</v>
      </c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 x14ac:dyDescent="0.25">
      <c r="A59" t="s">
        <v>46</v>
      </c>
      <c r="C59" t="s">
        <v>47</v>
      </c>
      <c r="L59" s="11"/>
      <c r="M59" s="10">
        <f>$C$58+M50*($L$46-$C$58)</f>
        <v>1.2871976766167408E-2</v>
      </c>
      <c r="N59" s="10">
        <f t="shared" ref="N59:U59" si="34">$C$58+N50*($L$46-$C$58)</f>
        <v>8.7686145015747775E-3</v>
      </c>
      <c r="O59" s="10">
        <f t="shared" si="34"/>
        <v>1.0690829320884752E-2</v>
      </c>
      <c r="P59" s="10">
        <f t="shared" si="34"/>
        <v>8.6825551848159939E-3</v>
      </c>
      <c r="Q59" s="10">
        <f t="shared" si="34"/>
        <v>7.3154342954105684E-3</v>
      </c>
      <c r="R59" s="10">
        <f t="shared" si="34"/>
        <v>9.9920445259991456E-3</v>
      </c>
      <c r="S59" s="10">
        <f t="shared" si="34"/>
        <v>9.3995691547686597E-3</v>
      </c>
      <c r="T59" s="10">
        <f t="shared" si="34"/>
        <v>9.7533081122457115E-3</v>
      </c>
      <c r="U59" s="10">
        <f t="shared" si="34"/>
        <v>9.586787388152709E-3</v>
      </c>
    </row>
    <row r="60" spans="1:21" x14ac:dyDescent="0.25">
      <c r="A60" t="s">
        <v>48</v>
      </c>
      <c r="L60" s="11"/>
      <c r="M60" s="21" t="str">
        <f>IF(M59&gt;M46,"Sell","Buy/Hold")</f>
        <v>Sell</v>
      </c>
      <c r="N60" s="21" t="str">
        <f t="shared" ref="N60:U60" si="35">IF(N59&gt;N46,"Sell","Buy/Hold")</f>
        <v>Sell</v>
      </c>
      <c r="O60" s="20" t="str">
        <f t="shared" si="35"/>
        <v>Buy/Hold</v>
      </c>
      <c r="P60" s="20" t="str">
        <f t="shared" si="35"/>
        <v>Buy/Hold</v>
      </c>
      <c r="Q60" s="21" t="str">
        <f t="shared" si="35"/>
        <v>Sell</v>
      </c>
      <c r="R60" s="21" t="str">
        <f t="shared" si="35"/>
        <v>Sell</v>
      </c>
      <c r="S60" s="21" t="str">
        <f t="shared" si="35"/>
        <v>Sell</v>
      </c>
      <c r="T60" s="21" t="str">
        <f t="shared" si="35"/>
        <v>Sell</v>
      </c>
      <c r="U60" s="20" t="str">
        <f t="shared" si="35"/>
        <v>Buy/Hold</v>
      </c>
    </row>
    <row r="61" spans="1:21" x14ac:dyDescent="0.25">
      <c r="A61" t="s">
        <v>49</v>
      </c>
      <c r="L61" s="11"/>
      <c r="M61" s="10">
        <f>(M46-$C$58)/M50</f>
        <v>-2.679815981431887E-3</v>
      </c>
      <c r="N61" s="10">
        <f t="shared" ref="N61:U61" si="36">(N46-$C$58)/N50</f>
        <v>-2.6911706389751069E-3</v>
      </c>
      <c r="O61" s="10">
        <f t="shared" si="36"/>
        <v>1.2439345675828816E-2</v>
      </c>
      <c r="P61" s="10">
        <f t="shared" si="36"/>
        <v>4.7820482048831119E-3</v>
      </c>
      <c r="Q61" s="10">
        <f t="shared" si="36"/>
        <v>-1.0665418244365604E-2</v>
      </c>
      <c r="R61" s="10">
        <f t="shared" si="36"/>
        <v>-4.9231577301604044E-3</v>
      </c>
      <c r="S61" s="10">
        <f t="shared" si="36"/>
        <v>-1.2774619338494038E-2</v>
      </c>
      <c r="T61" s="10">
        <f t="shared" si="36"/>
        <v>-8.6431781528615338E-3</v>
      </c>
      <c r="U61" s="10">
        <f t="shared" si="36"/>
        <v>2.7147599147584665E-2</v>
      </c>
    </row>
    <row r="62" spans="1:21" x14ac:dyDescent="0.25">
      <c r="A62" t="s">
        <v>50</v>
      </c>
      <c r="L62" s="11"/>
      <c r="M62" s="11"/>
      <c r="N62" s="11"/>
      <c r="O62" s="11">
        <v>2</v>
      </c>
      <c r="P62" s="11">
        <v>3</v>
      </c>
      <c r="Q62" s="11"/>
      <c r="R62" s="11"/>
      <c r="S62" s="11"/>
      <c r="T62" s="11"/>
      <c r="U62" s="11">
        <v>1</v>
      </c>
    </row>
    <row r="64" spans="1:21" x14ac:dyDescent="0.25">
      <c r="A64" s="15" t="s">
        <v>51</v>
      </c>
      <c r="B64" s="15"/>
      <c r="C64" s="15"/>
      <c r="D64" s="15"/>
      <c r="E64" s="15"/>
      <c r="F64" s="15"/>
      <c r="G64" s="15"/>
      <c r="H64" s="15"/>
      <c r="I64" s="15"/>
      <c r="J64" s="15"/>
      <c r="K64" s="16">
        <f>[1]Sheet1!L24</f>
        <v>0.81565720544477271</v>
      </c>
      <c r="L64" s="15" t="s">
        <v>52</v>
      </c>
      <c r="M64" s="16">
        <f>[1]Sheet1!L25</f>
        <v>0.18434279455522737</v>
      </c>
    </row>
    <row r="65" spans="1:13" x14ac:dyDescent="0.25">
      <c r="A65" s="15" t="s">
        <v>53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1:13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</row>
    <row r="67" spans="1:13" ht="18.75" x14ac:dyDescent="0.3">
      <c r="A67" s="19" t="s">
        <v>56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1:13" x14ac:dyDescent="0.25">
      <c r="A68" s="17" t="s">
        <v>54</v>
      </c>
      <c r="B68" s="17"/>
      <c r="C68" s="17"/>
      <c r="D68" s="17"/>
      <c r="E68" s="17"/>
      <c r="F68" s="17"/>
      <c r="G68" s="17"/>
      <c r="H68" s="17"/>
      <c r="I68" s="17"/>
      <c r="J68" s="17"/>
    </row>
    <row r="69" spans="1:13" x14ac:dyDescent="0.25">
      <c r="A69" s="17" t="s">
        <v>55</v>
      </c>
      <c r="B69" s="17"/>
      <c r="C69" s="17"/>
      <c r="D69" s="17"/>
      <c r="E69" s="17"/>
      <c r="F69" s="17"/>
      <c r="G69" s="17"/>
      <c r="H69" s="17"/>
      <c r="I69" s="17"/>
      <c r="J69" s="17"/>
    </row>
  </sheetData>
  <mergeCells count="1">
    <mergeCell ref="A1:XF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G15" sqref="B15:G2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jgi</dc:creator>
  <cp:lastModifiedBy>palak rajput</cp:lastModifiedBy>
  <dcterms:created xsi:type="dcterms:W3CDTF">2016-04-30T14:38:35Z</dcterms:created>
  <dcterms:modified xsi:type="dcterms:W3CDTF">2016-05-02T11:14:59Z</dcterms:modified>
</cp:coreProperties>
</file>